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40" yWindow="2955" windowWidth="20730" windowHeight="9840"/>
  </bookViews>
  <sheets>
    <sheet name="Hárok1" sheetId="1" r:id="rId1"/>
    <sheet name="Hárok2" sheetId="2" r:id="rId2"/>
    <sheet name="Hárok3" sheetId="3" r:id="rId3"/>
  </sheets>
  <definedNames>
    <definedName name="_xlnm.Print_Titles" localSheetId="0">Hárok1!$A:$A,Hárok1!$2:$5</definedName>
    <definedName name="_xlnm.Print_Area" localSheetId="0">Hárok1!$A$1:$AQ$38</definedName>
  </definedNames>
  <calcPr calcId="152511"/>
</workbook>
</file>

<file path=xl/calcChain.xml><?xml version="1.0" encoding="utf-8"?>
<calcChain xmlns="http://schemas.openxmlformats.org/spreadsheetml/2006/main">
  <c r="AB36" i="1" l="1"/>
  <c r="AB35" i="1"/>
  <c r="Z36" i="1"/>
  <c r="Z35" i="1"/>
  <c r="AA36" i="1" l="1"/>
  <c r="AA35" i="1"/>
  <c r="Y36" i="1"/>
  <c r="Y35" i="1"/>
  <c r="O36" i="1"/>
  <c r="O35" i="1"/>
  <c r="R36" i="1"/>
  <c r="R35" i="1"/>
  <c r="N36" i="1"/>
  <c r="N35" i="1"/>
  <c r="AB38" i="1" l="1"/>
  <c r="Z38" i="1"/>
  <c r="Z37" i="1"/>
  <c r="X37" i="1"/>
  <c r="AA38" i="1" l="1"/>
  <c r="Y38" i="1"/>
  <c r="R38" i="1"/>
  <c r="AB37" i="1" l="1"/>
  <c r="AA37" i="1"/>
  <c r="Y37" i="1"/>
  <c r="R37" i="1"/>
  <c r="O37" i="1"/>
  <c r="N37" i="1"/>
  <c r="M37" i="1"/>
  <c r="N32" i="1" l="1"/>
  <c r="R32" i="1" l="1"/>
  <c r="O32" i="1"/>
  <c r="R34" i="1" l="1"/>
  <c r="O34" i="1" s="1"/>
  <c r="N34" i="1"/>
  <c r="AB32" i="1" l="1"/>
  <c r="M32" i="1"/>
  <c r="V28" i="1" l="1"/>
  <c r="Z28" i="1" s="1"/>
  <c r="AB28" i="1" s="1"/>
  <c r="U28" i="1"/>
  <c r="Y28" i="1" s="1"/>
  <c r="AA28" i="1" s="1"/>
  <c r="R28" i="1"/>
  <c r="O28" i="1" s="1"/>
  <c r="N28" i="1"/>
  <c r="M28" i="1"/>
  <c r="W28" i="1" l="1"/>
  <c r="X28" i="1"/>
  <c r="AB31" i="1"/>
  <c r="N31" i="1"/>
  <c r="AA29" i="1" l="1"/>
  <c r="AA30" i="1"/>
  <c r="AA31" i="1"/>
  <c r="AB29" i="1"/>
  <c r="AB30" i="1"/>
  <c r="N26" i="1"/>
  <c r="M26" i="1"/>
  <c r="N33" i="1"/>
  <c r="R33" i="1"/>
  <c r="O33" i="1" s="1"/>
  <c r="N21" i="1"/>
  <c r="N22" i="1"/>
  <c r="N23" i="1"/>
  <c r="N20" i="1"/>
  <c r="AB25" i="1"/>
  <c r="Z25" i="1"/>
  <c r="X23" i="1"/>
  <c r="R26" i="1"/>
  <c r="O26" i="1" s="1"/>
  <c r="N27" i="1"/>
  <c r="N24" i="1"/>
  <c r="N19" i="1"/>
  <c r="N17" i="1"/>
  <c r="N10" i="1"/>
  <c r="AQ24" i="1"/>
  <c r="AQ20" i="1"/>
  <c r="AQ21" i="1"/>
  <c r="AQ22" i="1"/>
  <c r="AQ23" i="1"/>
  <c r="AQ25" i="1"/>
  <c r="AQ19" i="1"/>
  <c r="AQ17" i="1"/>
  <c r="V26" i="1"/>
  <c r="Z26" i="1" s="1"/>
  <c r="AB26" i="1" s="1"/>
  <c r="R27" i="1"/>
  <c r="O27" i="1" s="1"/>
  <c r="R29" i="1"/>
  <c r="O29" i="1" s="1"/>
  <c r="R30" i="1"/>
  <c r="R31" i="1"/>
  <c r="O31" i="1" s="1"/>
  <c r="O30" i="1"/>
  <c r="N29" i="1"/>
  <c r="N30" i="1"/>
  <c r="M29" i="1"/>
  <c r="M27" i="1"/>
  <c r="M30" i="1"/>
  <c r="M31" i="1"/>
  <c r="Z20" i="1"/>
  <c r="AB20" i="1" s="1"/>
  <c r="Y20" i="1"/>
  <c r="V27" i="1"/>
  <c r="Z27" i="1" s="1"/>
  <c r="AB27" i="1" s="1"/>
  <c r="U27" i="1"/>
  <c r="Y27" i="1" s="1"/>
  <c r="AA27" i="1" s="1"/>
  <c r="U26" i="1"/>
  <c r="Y26" i="1" s="1"/>
  <c r="AA26" i="1" s="1"/>
  <c r="M22" i="1"/>
  <c r="R22" i="1"/>
  <c r="O22" i="1" s="1"/>
  <c r="X22" i="1"/>
  <c r="Y22" i="1"/>
  <c r="AA22" i="1" s="1"/>
  <c r="Z22" i="1"/>
  <c r="AB22" i="1" s="1"/>
  <c r="AL22" i="1"/>
  <c r="AM22" i="1"/>
  <c r="AO22" i="1"/>
  <c r="AP22" i="1"/>
  <c r="M23" i="1"/>
  <c r="R23" i="1"/>
  <c r="O23" i="1" s="1"/>
  <c r="Y23" i="1"/>
  <c r="AA23" i="1" s="1"/>
  <c r="Z23" i="1"/>
  <c r="AB23" i="1" s="1"/>
  <c r="AL23" i="1"/>
  <c r="AM23" i="1"/>
  <c r="AO23" i="1"/>
  <c r="AP23" i="1"/>
  <c r="X21" i="1"/>
  <c r="X20" i="1"/>
  <c r="M7" i="1"/>
  <c r="N7" i="1"/>
  <c r="N6" i="1"/>
  <c r="M21" i="1"/>
  <c r="M20" i="1"/>
  <c r="M19" i="1"/>
  <c r="AQ6" i="1"/>
  <c r="AQ18" i="1"/>
  <c r="AQ15" i="1"/>
  <c r="AQ16" i="1"/>
  <c r="AQ14" i="1"/>
  <c r="AQ12" i="1"/>
  <c r="AQ7" i="1"/>
  <c r="AQ8" i="1"/>
  <c r="AQ9" i="1"/>
  <c r="AQ10" i="1"/>
  <c r="AQ11" i="1"/>
  <c r="AQ13" i="1"/>
  <c r="X19" i="1"/>
  <c r="Z19" i="1" s="1"/>
  <c r="AB19" i="1" s="1"/>
  <c r="X18" i="1"/>
  <c r="Z18" i="1" s="1"/>
  <c r="AB18" i="1" s="1"/>
  <c r="X15" i="1"/>
  <c r="Z15" i="1" s="1"/>
  <c r="AB15" i="1" s="1"/>
  <c r="X16" i="1"/>
  <c r="Z16" i="1" s="1"/>
  <c r="AB16" i="1" s="1"/>
  <c r="X17" i="1"/>
  <c r="Z17" i="1" s="1"/>
  <c r="AB17" i="1" s="1"/>
  <c r="X14" i="1"/>
  <c r="Z14" i="1" s="1"/>
  <c r="AB14" i="1" s="1"/>
  <c r="X13" i="1"/>
  <c r="Z13" i="1" s="1"/>
  <c r="AB13" i="1" s="1"/>
  <c r="X12" i="1"/>
  <c r="Z12" i="1" s="1"/>
  <c r="X7" i="1"/>
  <c r="Z7" i="1" s="1"/>
  <c r="AB7" i="1" s="1"/>
  <c r="X8" i="1"/>
  <c r="Z8" i="1" s="1"/>
  <c r="AB8" i="1" s="1"/>
  <c r="X9" i="1"/>
  <c r="Z9" i="1" s="1"/>
  <c r="AB9" i="1" s="1"/>
  <c r="X10" i="1"/>
  <c r="Z10" i="1" s="1"/>
  <c r="AB10" i="1" s="1"/>
  <c r="X11" i="1"/>
  <c r="Z11" i="1" s="1"/>
  <c r="AB11" i="1" s="1"/>
  <c r="X6" i="1"/>
  <c r="M18" i="1"/>
  <c r="M15" i="1"/>
  <c r="M16" i="1"/>
  <c r="M17" i="1"/>
  <c r="M14" i="1"/>
  <c r="M13" i="1"/>
  <c r="M12" i="1"/>
  <c r="M8" i="1"/>
  <c r="M9" i="1"/>
  <c r="M10" i="1"/>
  <c r="M11" i="1"/>
  <c r="M6" i="1"/>
  <c r="Z21" i="1"/>
  <c r="AB21" i="1" s="1"/>
  <c r="AA20" i="1"/>
  <c r="R7" i="1"/>
  <c r="O7" i="1" s="1"/>
  <c r="R8" i="1"/>
  <c r="O8" i="1" s="1"/>
  <c r="R9" i="1"/>
  <c r="O9" i="1" s="1"/>
  <c r="R10" i="1"/>
  <c r="O10" i="1" s="1"/>
  <c r="R11" i="1"/>
  <c r="O11" i="1" s="1"/>
  <c r="R12" i="1"/>
  <c r="O12" i="1" s="1"/>
  <c r="R13" i="1"/>
  <c r="O13" i="1" s="1"/>
  <c r="R14" i="1"/>
  <c r="O14" i="1" s="1"/>
  <c r="R15" i="1"/>
  <c r="O15" i="1" s="1"/>
  <c r="R16" i="1"/>
  <c r="O16" i="1" s="1"/>
  <c r="R17" i="1"/>
  <c r="O17" i="1" s="1"/>
  <c r="R18" i="1"/>
  <c r="O18" i="1" s="1"/>
  <c r="R19" i="1"/>
  <c r="O19" i="1" s="1"/>
  <c r="R20" i="1"/>
  <c r="O20" i="1" s="1"/>
  <c r="R21" i="1"/>
  <c r="O21" i="1" s="1"/>
  <c r="R24" i="1"/>
  <c r="O24" i="1" s="1"/>
  <c r="R25" i="1"/>
  <c r="O25" i="1" s="1"/>
  <c r="R6" i="1"/>
  <c r="O6" i="1" s="1"/>
  <c r="Z24" i="1"/>
  <c r="AB24" i="1" s="1"/>
  <c r="U25" i="1"/>
  <c r="Y25" i="1" s="1"/>
  <c r="AA25" i="1" s="1"/>
  <c r="U24" i="1"/>
  <c r="Y24" i="1" s="1"/>
  <c r="AA24" i="1" s="1"/>
  <c r="Y21" i="1"/>
  <c r="AA21" i="1" s="1"/>
  <c r="U19" i="1"/>
  <c r="W19" i="1" s="1"/>
  <c r="Y19" i="1" s="1"/>
  <c r="AA19" i="1" s="1"/>
  <c r="U18" i="1"/>
  <c r="W18" i="1" s="1"/>
  <c r="Y18" i="1" s="1"/>
  <c r="AA18" i="1" s="1"/>
  <c r="U15" i="1"/>
  <c r="W15" i="1" s="1"/>
  <c r="Y15" i="1" s="1"/>
  <c r="AA15" i="1" s="1"/>
  <c r="U16" i="1"/>
  <c r="W16" i="1" s="1"/>
  <c r="Y16" i="1" s="1"/>
  <c r="AA16" i="1" s="1"/>
  <c r="U17" i="1"/>
  <c r="W17" i="1" s="1"/>
  <c r="Y17" i="1" s="1"/>
  <c r="AA17" i="1" s="1"/>
  <c r="U14" i="1"/>
  <c r="W14" i="1" s="1"/>
  <c r="Y14" i="1" s="1"/>
  <c r="AA14" i="1" s="1"/>
  <c r="U13" i="1"/>
  <c r="W13" i="1" s="1"/>
  <c r="Y13" i="1" s="1"/>
  <c r="AA13" i="1" s="1"/>
  <c r="U12" i="1"/>
  <c r="W12" i="1" s="1"/>
  <c r="Y12" i="1" s="1"/>
  <c r="AA12" i="1" s="1"/>
  <c r="U11" i="1"/>
  <c r="W11" i="1" s="1"/>
  <c r="Y11" i="1" s="1"/>
  <c r="AA11" i="1" s="1"/>
  <c r="U7" i="1"/>
  <c r="W7" i="1" s="1"/>
  <c r="Y7" i="1" s="1"/>
  <c r="AA7" i="1" s="1"/>
  <c r="U8" i="1"/>
  <c r="W8" i="1" s="1"/>
  <c r="Y8" i="1" s="1"/>
  <c r="AA8" i="1" s="1"/>
  <c r="U9" i="1"/>
  <c r="W9" i="1" s="1"/>
  <c r="Y9" i="1" s="1"/>
  <c r="AA9" i="1" s="1"/>
  <c r="U10" i="1"/>
  <c r="W10" i="1" s="1"/>
  <c r="Y10" i="1" s="1"/>
  <c r="AA10" i="1" s="1"/>
  <c r="U6" i="1"/>
  <c r="W6" i="1" s="1"/>
  <c r="N25" i="1"/>
  <c r="N8" i="1"/>
  <c r="N9" i="1"/>
  <c r="N11" i="1"/>
  <c r="N12" i="1"/>
  <c r="N13" i="1"/>
  <c r="N14" i="1"/>
  <c r="N15" i="1"/>
  <c r="N16" i="1"/>
  <c r="N18" i="1"/>
  <c r="AM21" i="1"/>
  <c r="AP25" i="1"/>
  <c r="AO25" i="1"/>
  <c r="AM25" i="1"/>
  <c r="AL25" i="1"/>
  <c r="AP24" i="1"/>
  <c r="AO24" i="1"/>
  <c r="AM24" i="1"/>
  <c r="AL24" i="1"/>
  <c r="AP21" i="1"/>
  <c r="AO21" i="1"/>
  <c r="AL21" i="1"/>
  <c r="AP20" i="1"/>
  <c r="AO20" i="1"/>
  <c r="AM20" i="1"/>
  <c r="AL20" i="1"/>
  <c r="AC19" i="1"/>
  <c r="AD19" i="1"/>
  <c r="AE19" i="1"/>
  <c r="AF19" i="1"/>
  <c r="AG19" i="1"/>
  <c r="AH19" i="1"/>
  <c r="AL19" i="1"/>
  <c r="AM19" i="1"/>
  <c r="AN19" i="1"/>
  <c r="AO19" i="1"/>
  <c r="AP19" i="1"/>
  <c r="AC18" i="1"/>
  <c r="AD18" i="1"/>
  <c r="AE18" i="1"/>
  <c r="AF18" i="1"/>
  <c r="AG18" i="1"/>
  <c r="AH18" i="1"/>
  <c r="AL18" i="1"/>
  <c r="AM18" i="1"/>
  <c r="AN18" i="1"/>
  <c r="AO18" i="1"/>
  <c r="AP18" i="1"/>
  <c r="X27" i="1" l="1"/>
  <c r="W26" i="1"/>
  <c r="X26" i="1"/>
  <c r="AB12" i="1"/>
  <c r="Z6" i="1"/>
  <c r="AB6" i="1" s="1"/>
  <c r="Y6" i="1"/>
  <c r="AA6" i="1" s="1"/>
  <c r="W27" i="1"/>
</calcChain>
</file>

<file path=xl/sharedStrings.xml><?xml version="1.0" encoding="utf-8"?>
<sst xmlns="http://schemas.openxmlformats.org/spreadsheetml/2006/main" count="221" uniqueCount="87">
  <si>
    <t>netto</t>
  </si>
  <si>
    <t>brutto</t>
  </si>
  <si>
    <t>8588003339041</t>
  </si>
  <si>
    <t>8588003339089</t>
  </si>
  <si>
    <t>8588003339133</t>
  </si>
  <si>
    <t>8588003339010</t>
  </si>
  <si>
    <t>Veggie PROTEIN sesame 36 g</t>
  </si>
  <si>
    <t>Veggie PROTEIN veggie mix 36 g</t>
  </si>
  <si>
    <t>19 04 10 90</t>
  </si>
  <si>
    <t>21 06 90 98</t>
  </si>
  <si>
    <t>19 04 20 99</t>
  </si>
  <si>
    <t>10012</t>
  </si>
  <si>
    <t>LOGISTIC DATA</t>
  </si>
  <si>
    <t>no.</t>
  </si>
  <si>
    <t>Product</t>
  </si>
  <si>
    <t>EAN/ pc.</t>
  </si>
  <si>
    <t>EAN/ crtn</t>
  </si>
  <si>
    <t>HS code</t>
  </si>
  <si>
    <t>Article no. of supplier (pc)</t>
  </si>
  <si>
    <t>Expiry days</t>
  </si>
  <si>
    <t>PROTEIN MIX CARTON</t>
  </si>
  <si>
    <t>LIFE ENERGY Caffeine chocolate 50 g</t>
  </si>
  <si>
    <t>LIFE ENERGY Caffeine vanilla 50 g</t>
  </si>
  <si>
    <t>LIFE ENERGY chocolate 50 g</t>
  </si>
  <si>
    <t>LIFE ENERGY vanilla 50 g</t>
  </si>
  <si>
    <t>FIT KID chocolate 30 g</t>
  </si>
  <si>
    <t>FIT KID vanilla 30 g</t>
  </si>
  <si>
    <t>PROTEIN MILKSHAKE vanilla 310 ml</t>
  </si>
  <si>
    <t>PROTEIN MILKSHAKE chocolate 310 ml</t>
  </si>
  <si>
    <t>no. of pcs/1 layer</t>
  </si>
  <si>
    <t>no of pcs/ pallet</t>
  </si>
  <si>
    <t>no. of crtns/layer</t>
  </si>
  <si>
    <t>no of layers/ pallet</t>
  </si>
  <si>
    <t>no. of crtns/pallet</t>
  </si>
  <si>
    <t>no. of cartons in 1 Master Carton</t>
  </si>
  <si>
    <t>no. of Master cartons/layer</t>
  </si>
  <si>
    <t>Weight pc
(kg)</t>
  </si>
  <si>
    <t>Weight crtn
(kg)</t>
  </si>
  <si>
    <t>Weight layer(kg)</t>
  </si>
  <si>
    <t>Weight pallet (kg)</t>
  </si>
  <si>
    <t>Proportions pc. (m)</t>
  </si>
  <si>
    <t>lenght</t>
  </si>
  <si>
    <t>width</t>
  </si>
  <si>
    <t>height</t>
  </si>
  <si>
    <t>Proportions crtn (m)</t>
  </si>
  <si>
    <t>Proportions layer (m)</t>
  </si>
  <si>
    <t>Proportions pallet (m)</t>
  </si>
  <si>
    <t>Proportions Master Crtn. (m)</t>
  </si>
  <si>
    <t>Weight Master Carton (kg)</t>
  </si>
  <si>
    <t>no. of products/ 1 crtn.</t>
  </si>
  <si>
    <t>no. of pcs/Master carton</t>
  </si>
  <si>
    <t>Storage conditions</t>
  </si>
  <si>
    <r>
      <t>cool, dry place, 10-25</t>
    </r>
    <r>
      <rPr>
        <sz val="10"/>
        <rFont val="Calibri"/>
        <family val="2"/>
        <charset val="238"/>
      </rPr>
      <t>° C</t>
    </r>
  </si>
  <si>
    <t>cool, dry place, 10-25° C</t>
  </si>
  <si>
    <t>EAN Master Carton</t>
  </si>
  <si>
    <t>Veggie PROTEIN grill 36 g</t>
  </si>
  <si>
    <t>Veggie PROTEIN pizza 36 g</t>
  </si>
  <si>
    <t>8586008107764</t>
  </si>
  <si>
    <t>PROTEIN chocolate 60 g</t>
  </si>
  <si>
    <t>PROTEIN strawberry 60 g</t>
  </si>
  <si>
    <t>PROTEIN vanilla 60 g</t>
  </si>
  <si>
    <t>PROTEIN chocolate &amp; nuts 60 g</t>
  </si>
  <si>
    <t>PROTEIN cookies &amp; cream 60 g</t>
  </si>
  <si>
    <t>SLIM ZONE vanilla &amp; nuts 40 g</t>
  </si>
  <si>
    <t>SLIM ZONE choko-cranberries-goji 40 g</t>
  </si>
  <si>
    <t>X</t>
  </si>
  <si>
    <t xml:space="preserve">PROTEIN SNACKMIX tamari 45 g  </t>
  </si>
  <si>
    <t xml:space="preserve">PROTEIN SNACKMIX choco &amp; fruit 45 g  </t>
  </si>
  <si>
    <t>PROTEIN KEX vanilla 40 g</t>
  </si>
  <si>
    <t>PROTEIN KEX chocolate 40 g</t>
  </si>
  <si>
    <t>PROTEIN KEX nuts 40 g</t>
  </si>
  <si>
    <t>8588003339676</t>
  </si>
  <si>
    <t>8588003339683</t>
  </si>
  <si>
    <t>GOOD MORNING berries &amp; chia seeds 200 ml</t>
  </si>
  <si>
    <t>GOOD MORNING greek yogurt &amp; exotic fruits 200 ml</t>
  </si>
  <si>
    <t>PROTEIN CAKE 50g</t>
  </si>
  <si>
    <t>8586008108020</t>
  </si>
  <si>
    <t xml:space="preserve">PROTEIN SNACKMIX pizza 45 g  </t>
  </si>
  <si>
    <t>8588003339409</t>
  </si>
  <si>
    <t>Protein PASTA Black Bean Spaghetti 200g</t>
  </si>
  <si>
    <t>Protein PASTA Green Soybean Fettuccine 200g</t>
  </si>
  <si>
    <t>8588003339416</t>
  </si>
  <si>
    <t>2008 97 78</t>
  </si>
  <si>
    <t>Legalized Hemp Raw Protein Bar 42 g</t>
  </si>
  <si>
    <t>8588003339867</t>
  </si>
  <si>
    <t>8588003339744</t>
  </si>
  <si>
    <t xml:space="preserve">Organic coffee 250 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</si>
</sst>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3" x14ac:knownFonts="1">
    <font>
      <sz val="10"/>
      <name val="Arial CE"/>
      <charset val="238"/>
    </font>
    <font>
      <sz val="10"/>
      <name val="Arial CE"/>
      <charset val="238"/>
    </font>
    <font>
      <sz val="8"/>
      <name val="Arial CE"/>
      <family val="2"/>
      <charset val="238"/>
    </font>
    <font>
      <b/>
      <sz val="11"/>
      <name val="Arial CE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</font>
    <font>
      <sz val="10"/>
      <name val="Arial"/>
      <family val="2"/>
    </font>
    <font>
      <b/>
      <sz val="10"/>
      <name val="Arial"/>
      <family val="2"/>
      <charset val="238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sz val="10"/>
      <color indexed="10"/>
      <name val="Arial"/>
      <family val="2"/>
      <charset val="238"/>
    </font>
    <font>
      <b/>
      <sz val="12"/>
      <name val="Arial CE"/>
      <family val="2"/>
      <charset val="238"/>
    </font>
    <font>
      <sz val="10"/>
      <name val="Arial CE"/>
      <charset val="238"/>
    </font>
    <font>
      <sz val="10"/>
      <color indexed="9"/>
      <name val="Arial"/>
      <family val="2"/>
      <charset val="238"/>
    </font>
    <font>
      <b/>
      <sz val="11"/>
      <name val="Arial"/>
      <family val="2"/>
      <charset val="238"/>
    </font>
    <font>
      <sz val="10"/>
      <name val="Calibri"/>
      <family val="2"/>
      <charset val="238"/>
    </font>
    <font>
      <sz val="11"/>
      <name val="Calibri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 CE"/>
      <charset val="238"/>
    </font>
  </fonts>
  <fills count="1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19B20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1" fontId="0" fillId="0" borderId="0"/>
    <xf numFmtId="1" fontId="15" fillId="0" borderId="0"/>
    <xf numFmtId="0" fontId="1" fillId="0" borderId="0"/>
    <xf numFmtId="0" fontId="1" fillId="0" borderId="0"/>
    <xf numFmtId="1" fontId="1" fillId="0" borderId="0"/>
  </cellStyleXfs>
  <cellXfs count="518">
    <xf numFmtId="0" fontId="0" fillId="0" borderId="0" xfId="0" applyNumberFormat="1"/>
    <xf numFmtId="0" fontId="0" fillId="0" borderId="0" xfId="1" applyNumberFormat="1" applyFont="1" applyFill="1"/>
    <xf numFmtId="0" fontId="0" fillId="0" borderId="0" xfId="1" applyNumberFormat="1" applyFont="1" applyBorder="1"/>
    <xf numFmtId="0" fontId="0" fillId="0" borderId="0" xfId="1" applyNumberFormat="1" applyFont="1" applyFill="1" applyBorder="1"/>
    <xf numFmtId="0" fontId="2" fillId="0" borderId="0" xfId="1" applyNumberFormat="1" applyFont="1"/>
    <xf numFmtId="0" fontId="7" fillId="0" borderId="0" xfId="1" applyNumberFormat="1" applyFont="1"/>
    <xf numFmtId="0" fontId="7" fillId="0" borderId="0" xfId="1" applyNumberFormat="1" applyFont="1" applyFill="1"/>
    <xf numFmtId="4" fontId="8" fillId="0" borderId="0" xfId="1" applyNumberFormat="1" applyFont="1" applyFill="1" applyBorder="1" applyAlignment="1">
      <alignment horizontal="center"/>
    </xf>
    <xf numFmtId="0" fontId="7" fillId="0" borderId="0" xfId="2" applyFont="1" applyFill="1" applyBorder="1" applyAlignment="1">
      <alignment horizontal="center"/>
    </xf>
    <xf numFmtId="1" fontId="7" fillId="0" borderId="0" xfId="2" applyNumberFormat="1" applyFont="1" applyFill="1" applyBorder="1" applyAlignment="1">
      <alignment horizontal="center"/>
    </xf>
    <xf numFmtId="1" fontId="7" fillId="0" borderId="0" xfId="1" applyNumberFormat="1" applyFont="1" applyFill="1" applyBorder="1"/>
    <xf numFmtId="0" fontId="7" fillId="0" borderId="0" xfId="2" applyFont="1" applyFill="1" applyBorder="1" applyAlignment="1">
      <alignment horizontal="left"/>
    </xf>
    <xf numFmtId="164" fontId="7" fillId="0" borderId="0" xfId="2" applyNumberFormat="1" applyFont="1" applyFill="1" applyBorder="1" applyAlignment="1">
      <alignment horizontal="center"/>
    </xf>
    <xf numFmtId="0" fontId="7" fillId="0" borderId="0" xfId="1" applyNumberFormat="1" applyFont="1" applyFill="1" applyBorder="1"/>
    <xf numFmtId="0" fontId="7" fillId="0" borderId="0" xfId="1" applyNumberFormat="1" applyFont="1" applyFill="1" applyBorder="1" applyAlignment="1">
      <alignment horizontal="center"/>
    </xf>
    <xf numFmtId="4" fontId="7" fillId="0" borderId="0" xfId="2" applyNumberFormat="1" applyFont="1" applyFill="1" applyBorder="1" applyAlignment="1">
      <alignment horizontal="center"/>
    </xf>
    <xf numFmtId="4" fontId="10" fillId="0" borderId="0" xfId="1" applyNumberFormat="1" applyFont="1" applyFill="1" applyBorder="1" applyAlignment="1">
      <alignment horizontal="center"/>
    </xf>
    <xf numFmtId="4" fontId="7" fillId="0" borderId="0" xfId="1" applyNumberFormat="1" applyFont="1" applyFill="1" applyBorder="1" applyAlignment="1">
      <alignment horizontal="center"/>
    </xf>
    <xf numFmtId="49" fontId="7" fillId="0" borderId="0" xfId="2" applyNumberFormat="1" applyFont="1" applyFill="1" applyBorder="1" applyAlignment="1">
      <alignment horizontal="center"/>
    </xf>
    <xf numFmtId="4" fontId="9" fillId="0" borderId="0" xfId="1" applyNumberFormat="1" applyFont="1" applyFill="1" applyBorder="1" applyAlignment="1">
      <alignment horizontal="center"/>
    </xf>
    <xf numFmtId="4" fontId="11" fillId="0" borderId="0" xfId="2" applyNumberFormat="1" applyFont="1" applyFill="1" applyBorder="1" applyAlignment="1">
      <alignment horizontal="center"/>
    </xf>
    <xf numFmtId="164" fontId="11" fillId="0" borderId="0" xfId="2" applyNumberFormat="1" applyFont="1" applyFill="1" applyBorder="1" applyAlignment="1">
      <alignment horizontal="center"/>
    </xf>
    <xf numFmtId="0" fontId="11" fillId="0" borderId="0" xfId="1" applyNumberFormat="1" applyFont="1" applyFill="1" applyBorder="1"/>
    <xf numFmtId="0" fontId="11" fillId="0" borderId="0" xfId="2" applyFont="1" applyFill="1" applyBorder="1" applyAlignment="1">
      <alignment horizontal="center"/>
    </xf>
    <xf numFmtId="0" fontId="11" fillId="0" borderId="0" xfId="1" applyNumberFormat="1" applyFont="1" applyFill="1" applyBorder="1" applyAlignment="1">
      <alignment horizontal="center"/>
    </xf>
    <xf numFmtId="4" fontId="12" fillId="0" borderId="0" xfId="1" applyNumberFormat="1" applyFont="1" applyFill="1" applyBorder="1" applyAlignment="1">
      <alignment horizontal="center"/>
    </xf>
    <xf numFmtId="4" fontId="11" fillId="0" borderId="0" xfId="1" applyNumberFormat="1" applyFont="1" applyFill="1" applyBorder="1" applyAlignment="1">
      <alignment horizontal="center"/>
    </xf>
    <xf numFmtId="0" fontId="11" fillId="0" borderId="0" xfId="2" applyFont="1" applyFill="1" applyBorder="1" applyAlignment="1">
      <alignment horizontal="left"/>
    </xf>
    <xf numFmtId="49" fontId="11" fillId="0" borderId="0" xfId="2" applyNumberFormat="1" applyFont="1" applyFill="1" applyBorder="1" applyAlignment="1">
      <alignment horizontal="center"/>
    </xf>
    <xf numFmtId="1" fontId="11" fillId="0" borderId="0" xfId="2" applyNumberFormat="1" applyFont="1" applyFill="1" applyBorder="1" applyAlignment="1">
      <alignment horizontal="center"/>
    </xf>
    <xf numFmtId="1" fontId="11" fillId="0" borderId="0" xfId="1" applyNumberFormat="1" applyFont="1" applyFill="1" applyBorder="1"/>
    <xf numFmtId="49" fontId="13" fillId="0" borderId="0" xfId="2" applyNumberFormat="1" applyFont="1" applyFill="1" applyBorder="1" applyAlignment="1">
      <alignment horizontal="center"/>
    </xf>
    <xf numFmtId="1" fontId="13" fillId="0" borderId="0" xfId="2" applyNumberFormat="1" applyFont="1" applyFill="1" applyBorder="1" applyAlignment="1">
      <alignment horizontal="center"/>
    </xf>
    <xf numFmtId="1" fontId="13" fillId="0" borderId="0" xfId="1" applyNumberFormat="1" applyFont="1" applyFill="1" applyBorder="1"/>
    <xf numFmtId="0" fontId="13" fillId="0" borderId="0" xfId="2" applyFont="1" applyFill="1" applyBorder="1" applyAlignment="1">
      <alignment horizontal="left"/>
    </xf>
    <xf numFmtId="0" fontId="14" fillId="0" borderId="0" xfId="1" applyNumberFormat="1" applyFont="1"/>
    <xf numFmtId="0" fontId="0" fillId="0" borderId="0" xfId="1" applyNumberFormat="1" applyFont="1" applyAlignment="1"/>
    <xf numFmtId="0" fontId="0" fillId="0" borderId="0" xfId="1" applyNumberFormat="1" applyFont="1"/>
    <xf numFmtId="0" fontId="0" fillId="0" borderId="0" xfId="1" applyNumberFormat="1" applyFont="1" applyFill="1" applyBorder="1" applyAlignment="1"/>
    <xf numFmtId="0" fontId="0" fillId="0" borderId="0" xfId="1" applyNumberFormat="1" applyFont="1" applyFill="1" applyAlignment="1"/>
    <xf numFmtId="0" fontId="7" fillId="0" borderId="0" xfId="0" applyNumberFormat="1" applyFont="1"/>
    <xf numFmtId="0" fontId="10" fillId="0" borderId="0" xfId="1" applyNumberFormat="1" applyFont="1"/>
    <xf numFmtId="1" fontId="16" fillId="0" borderId="0" xfId="2" applyNumberFormat="1" applyFont="1" applyFill="1" applyBorder="1" applyAlignment="1">
      <alignment horizontal="center"/>
    </xf>
    <xf numFmtId="0" fontId="7" fillId="2" borderId="1" xfId="1" applyNumberFormat="1" applyFont="1" applyFill="1" applyBorder="1" applyAlignment="1">
      <alignment horizontal="center"/>
    </xf>
    <xf numFmtId="1" fontId="9" fillId="2" borderId="2" xfId="1" applyNumberFormat="1" applyFont="1" applyFill="1" applyBorder="1" applyAlignment="1">
      <alignment horizontal="center" wrapText="1"/>
    </xf>
    <xf numFmtId="1" fontId="7" fillId="2" borderId="3" xfId="2" applyNumberFormat="1" applyFont="1" applyFill="1" applyBorder="1" applyAlignment="1">
      <alignment horizontal="center"/>
    </xf>
    <xf numFmtId="0" fontId="7" fillId="2" borderId="3" xfId="2" applyFont="1" applyFill="1" applyBorder="1" applyAlignment="1">
      <alignment horizontal="center"/>
    </xf>
    <xf numFmtId="3" fontId="15" fillId="2" borderId="3" xfId="1" applyNumberFormat="1" applyFont="1" applyFill="1" applyBorder="1" applyAlignment="1">
      <alignment horizontal="center"/>
    </xf>
    <xf numFmtId="0" fontId="7" fillId="2" borderId="1" xfId="2" applyFont="1" applyFill="1" applyBorder="1" applyAlignment="1">
      <alignment horizontal="center"/>
    </xf>
    <xf numFmtId="164" fontId="7" fillId="2" borderId="4" xfId="2" applyNumberFormat="1" applyFont="1" applyFill="1" applyBorder="1" applyAlignment="1">
      <alignment horizontal="center"/>
    </xf>
    <xf numFmtId="0" fontId="7" fillId="2" borderId="5" xfId="1" applyNumberFormat="1" applyFont="1" applyFill="1" applyBorder="1" applyAlignment="1">
      <alignment horizontal="center"/>
    </xf>
    <xf numFmtId="0" fontId="7" fillId="2" borderId="3" xfId="1" applyNumberFormat="1" applyFont="1" applyFill="1" applyBorder="1" applyAlignment="1">
      <alignment horizontal="center"/>
    </xf>
    <xf numFmtId="164" fontId="7" fillId="2" borderId="4" xfId="1" applyNumberFormat="1" applyFont="1" applyFill="1" applyBorder="1" applyAlignment="1">
      <alignment horizontal="center"/>
    </xf>
    <xf numFmtId="164" fontId="7" fillId="2" borderId="3" xfId="1" applyNumberFormat="1" applyFont="1" applyFill="1" applyBorder="1" applyAlignment="1">
      <alignment horizontal="center"/>
    </xf>
    <xf numFmtId="164" fontId="7" fillId="2" borderId="5" xfId="1" applyNumberFormat="1" applyFont="1" applyFill="1" applyBorder="1" applyAlignment="1">
      <alignment horizontal="center"/>
    </xf>
    <xf numFmtId="0" fontId="7" fillId="2" borderId="0" xfId="1" applyNumberFormat="1" applyFont="1" applyFill="1" applyBorder="1" applyAlignment="1">
      <alignment horizontal="center"/>
    </xf>
    <xf numFmtId="0" fontId="7" fillId="2" borderId="0" xfId="2" applyFont="1" applyFill="1" applyBorder="1" applyAlignment="1">
      <alignment horizontal="center"/>
    </xf>
    <xf numFmtId="4" fontId="7" fillId="2" borderId="0" xfId="1" applyNumberFormat="1" applyFont="1" applyFill="1" applyBorder="1" applyAlignment="1">
      <alignment horizontal="center"/>
    </xf>
    <xf numFmtId="4" fontId="10" fillId="2" borderId="0" xfId="1" applyNumberFormat="1" applyFont="1" applyFill="1" applyBorder="1" applyAlignment="1">
      <alignment horizontal="center"/>
    </xf>
    <xf numFmtId="4" fontId="7" fillId="2" borderId="0" xfId="2" applyNumberFormat="1" applyFont="1" applyFill="1" applyBorder="1" applyAlignment="1">
      <alignment horizontal="center"/>
    </xf>
    <xf numFmtId="0" fontId="7" fillId="2" borderId="0" xfId="1" applyNumberFormat="1" applyFont="1" applyFill="1" applyBorder="1"/>
    <xf numFmtId="0" fontId="7" fillId="2" borderId="0" xfId="1" applyNumberFormat="1" applyFont="1" applyFill="1"/>
    <xf numFmtId="1" fontId="7" fillId="2" borderId="3" xfId="1" applyNumberFormat="1" applyFont="1" applyFill="1" applyBorder="1" applyAlignment="1">
      <alignment horizontal="center"/>
    </xf>
    <xf numFmtId="164" fontId="15" fillId="2" borderId="5" xfId="1" applyNumberFormat="1" applyFont="1" applyFill="1" applyBorder="1" applyAlignment="1">
      <alignment horizontal="center"/>
    </xf>
    <xf numFmtId="2" fontId="15" fillId="2" borderId="5" xfId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3" fontId="15" fillId="2" borderId="1" xfId="1" applyNumberFormat="1" applyFont="1" applyFill="1" applyBorder="1" applyAlignment="1">
      <alignment horizontal="center"/>
    </xf>
    <xf numFmtId="3" fontId="15" fillId="3" borderId="1" xfId="1" applyNumberFormat="1" applyFont="1" applyFill="1" applyBorder="1" applyAlignment="1">
      <alignment horizontal="center"/>
    </xf>
    <xf numFmtId="1" fontId="9" fillId="4" borderId="2" xfId="1" applyNumberFormat="1" applyFont="1" applyFill="1" applyBorder="1" applyAlignment="1">
      <alignment horizontal="center" wrapText="1"/>
    </xf>
    <xf numFmtId="1" fontId="7" fillId="4" borderId="3" xfId="2" applyNumberFormat="1" applyFont="1" applyFill="1" applyBorder="1" applyAlignment="1">
      <alignment horizontal="center"/>
    </xf>
    <xf numFmtId="1" fontId="15" fillId="4" borderId="3" xfId="1" applyNumberFormat="1" applyFont="1" applyFill="1" applyBorder="1" applyAlignment="1">
      <alignment horizontal="center"/>
    </xf>
    <xf numFmtId="3" fontId="15" fillId="4" borderId="3" xfId="1" applyNumberFormat="1" applyFont="1" applyFill="1" applyBorder="1" applyAlignment="1">
      <alignment horizontal="center"/>
    </xf>
    <xf numFmtId="3" fontId="15" fillId="4" borderId="1" xfId="1" applyNumberFormat="1" applyFont="1" applyFill="1" applyBorder="1" applyAlignment="1">
      <alignment horizontal="center"/>
    </xf>
    <xf numFmtId="164" fontId="15" fillId="4" borderId="4" xfId="1" applyNumberFormat="1" applyFont="1" applyFill="1" applyBorder="1" applyAlignment="1">
      <alignment horizontal="center"/>
    </xf>
    <xf numFmtId="164" fontId="15" fillId="4" borderId="1" xfId="1" applyNumberFormat="1" applyFont="1" applyFill="1" applyBorder="1" applyAlignment="1">
      <alignment horizontal="center"/>
    </xf>
    <xf numFmtId="2" fontId="15" fillId="4" borderId="4" xfId="1" applyNumberFormat="1" applyFont="1" applyFill="1" applyBorder="1" applyAlignment="1">
      <alignment horizontal="center"/>
    </xf>
    <xf numFmtId="2" fontId="15" fillId="4" borderId="5" xfId="1" applyNumberFormat="1" applyFont="1" applyFill="1" applyBorder="1" applyAlignment="1">
      <alignment horizontal="center"/>
    </xf>
    <xf numFmtId="0" fontId="7" fillId="4" borderId="3" xfId="1" applyNumberFormat="1" applyFont="1" applyFill="1" applyBorder="1" applyAlignment="1">
      <alignment horizontal="center"/>
    </xf>
    <xf numFmtId="164" fontId="15" fillId="4" borderId="3" xfId="1" applyNumberFormat="1" applyFont="1" applyFill="1" applyBorder="1" applyAlignment="1">
      <alignment horizontal="center"/>
    </xf>
    <xf numFmtId="164" fontId="15" fillId="4" borderId="5" xfId="1" applyNumberFormat="1" applyFont="1" applyFill="1" applyBorder="1" applyAlignment="1">
      <alignment horizontal="center"/>
    </xf>
    <xf numFmtId="0" fontId="0" fillId="4" borderId="0" xfId="0" applyNumberFormat="1" applyFill="1"/>
    <xf numFmtId="4" fontId="7" fillId="4" borderId="0" xfId="1" applyNumberFormat="1" applyFont="1" applyFill="1" applyBorder="1" applyAlignment="1">
      <alignment horizontal="center"/>
    </xf>
    <xf numFmtId="2" fontId="4" fillId="4" borderId="0" xfId="1" applyNumberFormat="1" applyFont="1" applyFill="1" applyBorder="1" applyAlignment="1">
      <alignment horizontal="center"/>
    </xf>
    <xf numFmtId="4" fontId="5" fillId="4" borderId="0" xfId="1" applyNumberFormat="1" applyFont="1" applyFill="1" applyBorder="1" applyAlignment="1">
      <alignment horizontal="center"/>
    </xf>
    <xf numFmtId="4" fontId="6" fillId="4" borderId="0" xfId="1" applyNumberFormat="1" applyFont="1" applyFill="1" applyBorder="1" applyAlignment="1">
      <alignment horizontal="center"/>
    </xf>
    <xf numFmtId="4" fontId="1" fillId="4" borderId="0" xfId="1" applyNumberFormat="1" applyFont="1" applyFill="1" applyBorder="1" applyAlignment="1">
      <alignment horizontal="center"/>
    </xf>
    <xf numFmtId="0" fontId="15" fillId="4" borderId="0" xfId="1" applyNumberFormat="1" applyFont="1" applyFill="1"/>
    <xf numFmtId="49" fontId="15" fillId="4" borderId="3" xfId="1" applyNumberFormat="1" applyFont="1" applyFill="1" applyBorder="1" applyAlignment="1">
      <alignment horizontal="center"/>
    </xf>
    <xf numFmtId="1" fontId="7" fillId="4" borderId="3" xfId="1" applyNumberFormat="1" applyFont="1" applyFill="1" applyBorder="1" applyAlignment="1">
      <alignment horizontal="center"/>
    </xf>
    <xf numFmtId="0" fontId="7" fillId="4" borderId="0" xfId="1" applyNumberFormat="1" applyFont="1" applyFill="1" applyBorder="1" applyAlignment="1">
      <alignment horizontal="center"/>
    </xf>
    <xf numFmtId="0" fontId="7" fillId="4" borderId="0" xfId="2" applyFont="1" applyFill="1" applyBorder="1" applyAlignment="1">
      <alignment horizontal="center"/>
    </xf>
    <xf numFmtId="4" fontId="8" fillId="4" borderId="0" xfId="1" applyNumberFormat="1" applyFont="1" applyFill="1" applyBorder="1" applyAlignment="1">
      <alignment horizontal="center"/>
    </xf>
    <xf numFmtId="4" fontId="7" fillId="4" borderId="0" xfId="2" applyNumberFormat="1" applyFont="1" applyFill="1" applyBorder="1" applyAlignment="1">
      <alignment horizontal="center"/>
    </xf>
    <xf numFmtId="4" fontId="4" fillId="4" borderId="0" xfId="1" applyNumberFormat="1" applyFont="1" applyFill="1" applyBorder="1" applyAlignment="1">
      <alignment horizontal="center"/>
    </xf>
    <xf numFmtId="4" fontId="10" fillId="4" borderId="0" xfId="1" applyNumberFormat="1" applyFont="1" applyFill="1" applyBorder="1" applyAlignment="1">
      <alignment horizontal="center"/>
    </xf>
    <xf numFmtId="0" fontId="7" fillId="4" borderId="0" xfId="1" applyNumberFormat="1" applyFont="1" applyFill="1" applyBorder="1"/>
    <xf numFmtId="0" fontId="7" fillId="4" borderId="0" xfId="1" applyNumberFormat="1" applyFont="1" applyFill="1"/>
    <xf numFmtId="1" fontId="9" fillId="5" borderId="2" xfId="1" applyNumberFormat="1" applyFont="1" applyFill="1" applyBorder="1" applyAlignment="1">
      <alignment horizontal="center" wrapText="1"/>
    </xf>
    <xf numFmtId="1" fontId="7" fillId="5" borderId="3" xfId="2" applyNumberFormat="1" applyFont="1" applyFill="1" applyBorder="1" applyAlignment="1">
      <alignment horizontal="center"/>
    </xf>
    <xf numFmtId="3" fontId="15" fillId="5" borderId="3" xfId="1" applyNumberFormat="1" applyFont="1" applyFill="1" applyBorder="1" applyAlignment="1">
      <alignment horizontal="center"/>
    </xf>
    <xf numFmtId="3" fontId="15" fillId="5" borderId="1" xfId="1" applyNumberFormat="1" applyFont="1" applyFill="1" applyBorder="1" applyAlignment="1">
      <alignment horizontal="center"/>
    </xf>
    <xf numFmtId="2" fontId="15" fillId="5" borderId="5" xfId="1" applyNumberFormat="1" applyFont="1" applyFill="1" applyBorder="1" applyAlignment="1">
      <alignment horizontal="center"/>
    </xf>
    <xf numFmtId="0" fontId="7" fillId="5" borderId="2" xfId="1" applyNumberFormat="1" applyFont="1" applyFill="1" applyBorder="1" applyAlignment="1">
      <alignment horizontal="center"/>
    </xf>
    <xf numFmtId="0" fontId="7" fillId="5" borderId="3" xfId="1" applyNumberFormat="1" applyFont="1" applyFill="1" applyBorder="1" applyAlignment="1">
      <alignment horizontal="center"/>
    </xf>
    <xf numFmtId="0" fontId="7" fillId="5" borderId="5" xfId="1" applyNumberFormat="1" applyFont="1" applyFill="1" applyBorder="1" applyAlignment="1">
      <alignment horizontal="center"/>
    </xf>
    <xf numFmtId="164" fontId="15" fillId="5" borderId="5" xfId="1" applyNumberFormat="1" applyFont="1" applyFill="1" applyBorder="1" applyAlignment="1">
      <alignment horizontal="center"/>
    </xf>
    <xf numFmtId="4" fontId="7" fillId="5" borderId="0" xfId="1" applyNumberFormat="1" applyFont="1" applyFill="1" applyBorder="1" applyAlignment="1">
      <alignment horizontal="center"/>
    </xf>
    <xf numFmtId="1" fontId="7" fillId="5" borderId="3" xfId="1" applyNumberFormat="1" applyFont="1" applyFill="1" applyBorder="1" applyAlignment="1">
      <alignment horizontal="center"/>
    </xf>
    <xf numFmtId="0" fontId="7" fillId="5" borderId="0" xfId="1" applyNumberFormat="1" applyFont="1" applyFill="1" applyBorder="1" applyAlignment="1">
      <alignment horizontal="center"/>
    </xf>
    <xf numFmtId="0" fontId="7" fillId="5" borderId="0" xfId="2" applyFont="1" applyFill="1" applyBorder="1" applyAlignment="1">
      <alignment horizontal="center"/>
    </xf>
    <xf numFmtId="4" fontId="7" fillId="5" borderId="0" xfId="2" applyNumberFormat="1" applyFont="1" applyFill="1" applyBorder="1" applyAlignment="1">
      <alignment horizontal="center"/>
    </xf>
    <xf numFmtId="4" fontId="10" fillId="5" borderId="0" xfId="1" applyNumberFormat="1" applyFont="1" applyFill="1" applyBorder="1" applyAlignment="1">
      <alignment horizontal="center"/>
    </xf>
    <xf numFmtId="0" fontId="7" fillId="5" borderId="0" xfId="1" applyNumberFormat="1" applyFont="1" applyFill="1" applyBorder="1"/>
    <xf numFmtId="0" fontId="7" fillId="5" borderId="0" xfId="1" applyNumberFormat="1" applyFont="1" applyFill="1"/>
    <xf numFmtId="0" fontId="7" fillId="6" borderId="1" xfId="1" applyNumberFormat="1" applyFont="1" applyFill="1" applyBorder="1" applyAlignment="1">
      <alignment horizontal="center"/>
    </xf>
    <xf numFmtId="1" fontId="9" fillId="6" borderId="2" xfId="1" applyNumberFormat="1" applyFont="1" applyFill="1" applyBorder="1" applyAlignment="1">
      <alignment horizontal="center" wrapText="1"/>
    </xf>
    <xf numFmtId="1" fontId="7" fillId="6" borderId="3" xfId="2" applyNumberFormat="1" applyFont="1" applyFill="1" applyBorder="1" applyAlignment="1">
      <alignment horizontal="center"/>
    </xf>
    <xf numFmtId="1" fontId="7" fillId="6" borderId="3" xfId="1" applyNumberFormat="1" applyFont="1" applyFill="1" applyBorder="1" applyAlignment="1">
      <alignment horizontal="center"/>
    </xf>
    <xf numFmtId="3" fontId="15" fillId="6" borderId="3" xfId="1" applyNumberFormat="1" applyFont="1" applyFill="1" applyBorder="1" applyAlignment="1">
      <alignment horizontal="center"/>
    </xf>
    <xf numFmtId="3" fontId="15" fillId="6" borderId="1" xfId="1" applyNumberFormat="1" applyFont="1" applyFill="1" applyBorder="1" applyAlignment="1">
      <alignment horizontal="center"/>
    </xf>
    <xf numFmtId="164" fontId="15" fillId="6" borderId="4" xfId="1" applyNumberFormat="1" applyFont="1" applyFill="1" applyBorder="1" applyAlignment="1">
      <alignment horizontal="center"/>
    </xf>
    <xf numFmtId="164" fontId="15" fillId="6" borderId="1" xfId="1" applyNumberFormat="1" applyFont="1" applyFill="1" applyBorder="1" applyAlignment="1">
      <alignment horizontal="center"/>
    </xf>
    <xf numFmtId="2" fontId="15" fillId="6" borderId="5" xfId="1" applyNumberFormat="1" applyFont="1" applyFill="1" applyBorder="1" applyAlignment="1">
      <alignment horizontal="center"/>
    </xf>
    <xf numFmtId="0" fontId="7" fillId="6" borderId="3" xfId="1" applyNumberFormat="1" applyFont="1" applyFill="1" applyBorder="1" applyAlignment="1">
      <alignment horizontal="center"/>
    </xf>
    <xf numFmtId="0" fontId="7" fillId="6" borderId="5" xfId="1" applyNumberFormat="1" applyFont="1" applyFill="1" applyBorder="1" applyAlignment="1">
      <alignment horizontal="center"/>
    </xf>
    <xf numFmtId="164" fontId="15" fillId="6" borderId="3" xfId="1" applyNumberFormat="1" applyFont="1" applyFill="1" applyBorder="1" applyAlignment="1">
      <alignment horizontal="center"/>
    </xf>
    <xf numFmtId="164" fontId="15" fillId="6" borderId="5" xfId="1" applyNumberFormat="1" applyFont="1" applyFill="1" applyBorder="1" applyAlignment="1">
      <alignment horizontal="center"/>
    </xf>
    <xf numFmtId="0" fontId="7" fillId="6" borderId="0" xfId="1" applyNumberFormat="1" applyFont="1" applyFill="1" applyBorder="1" applyAlignment="1">
      <alignment horizontal="center"/>
    </xf>
    <xf numFmtId="0" fontId="7" fillId="6" borderId="0" xfId="2" applyFont="1" applyFill="1" applyBorder="1" applyAlignment="1">
      <alignment horizontal="center"/>
    </xf>
    <xf numFmtId="4" fontId="7" fillId="6" borderId="0" xfId="1" applyNumberFormat="1" applyFont="1" applyFill="1" applyBorder="1" applyAlignment="1">
      <alignment horizontal="center"/>
    </xf>
    <xf numFmtId="4" fontId="8" fillId="6" borderId="0" xfId="1" applyNumberFormat="1" applyFont="1" applyFill="1" applyBorder="1" applyAlignment="1">
      <alignment horizontal="center"/>
    </xf>
    <xf numFmtId="4" fontId="7" fillId="6" borderId="0" xfId="2" applyNumberFormat="1" applyFont="1" applyFill="1" applyBorder="1" applyAlignment="1">
      <alignment horizontal="center"/>
    </xf>
    <xf numFmtId="4" fontId="6" fillId="6" borderId="0" xfId="1" applyNumberFormat="1" applyFont="1" applyFill="1" applyBorder="1" applyAlignment="1">
      <alignment horizontal="center"/>
    </xf>
    <xf numFmtId="4" fontId="11" fillId="6" borderId="0" xfId="2" applyNumberFormat="1" applyFont="1" applyFill="1" applyBorder="1" applyAlignment="1">
      <alignment horizontal="center"/>
    </xf>
    <xf numFmtId="4" fontId="12" fillId="6" borderId="0" xfId="1" applyNumberFormat="1" applyFont="1" applyFill="1" applyBorder="1" applyAlignment="1">
      <alignment horizontal="center"/>
    </xf>
    <xf numFmtId="4" fontId="10" fillId="6" borderId="0" xfId="1" applyNumberFormat="1" applyFont="1" applyFill="1" applyBorder="1" applyAlignment="1">
      <alignment horizontal="center"/>
    </xf>
    <xf numFmtId="0" fontId="7" fillId="6" borderId="0" xfId="1" applyNumberFormat="1" applyFont="1" applyFill="1" applyAlignment="1">
      <alignment horizontal="center"/>
    </xf>
    <xf numFmtId="0" fontId="7" fillId="6" borderId="3" xfId="2" applyFont="1" applyFill="1" applyBorder="1" applyAlignment="1">
      <alignment horizontal="center"/>
    </xf>
    <xf numFmtId="0" fontId="7" fillId="6" borderId="0" xfId="1" applyNumberFormat="1" applyFont="1" applyFill="1" applyBorder="1"/>
    <xf numFmtId="0" fontId="7" fillId="6" borderId="0" xfId="1" applyNumberFormat="1" applyFont="1" applyFill="1"/>
    <xf numFmtId="3" fontId="15" fillId="7" borderId="1" xfId="1" applyNumberFormat="1" applyFont="1" applyFill="1" applyBorder="1" applyAlignment="1">
      <alignment horizontal="center"/>
    </xf>
    <xf numFmtId="3" fontId="15" fillId="3" borderId="3" xfId="1" applyNumberFormat="1" applyFont="1" applyFill="1" applyBorder="1" applyAlignment="1">
      <alignment horizontal="center"/>
    </xf>
    <xf numFmtId="0" fontId="7" fillId="3" borderId="1" xfId="1" applyNumberFormat="1" applyFont="1" applyFill="1" applyBorder="1" applyAlignment="1">
      <alignment horizontal="center"/>
    </xf>
    <xf numFmtId="1" fontId="9" fillId="3" borderId="2" xfId="1" applyNumberFormat="1" applyFont="1" applyFill="1" applyBorder="1" applyAlignment="1">
      <alignment horizontal="center" wrapText="1"/>
    </xf>
    <xf numFmtId="1" fontId="15" fillId="3" borderId="3" xfId="1" applyFont="1" applyFill="1" applyBorder="1"/>
    <xf numFmtId="0" fontId="7" fillId="3" borderId="3" xfId="1" applyNumberFormat="1" applyFont="1" applyFill="1" applyBorder="1" applyAlignment="1">
      <alignment horizontal="center"/>
    </xf>
    <xf numFmtId="1" fontId="15" fillId="3" borderId="3" xfId="1" applyNumberFormat="1" applyFont="1" applyFill="1" applyBorder="1" applyAlignment="1">
      <alignment horizontal="center"/>
    </xf>
    <xf numFmtId="164" fontId="15" fillId="3" borderId="4" xfId="1" applyNumberFormat="1" applyFont="1" applyFill="1" applyBorder="1" applyAlignment="1">
      <alignment horizontal="center"/>
    </xf>
    <xf numFmtId="164" fontId="15" fillId="3" borderId="1" xfId="1" applyNumberFormat="1" applyFont="1" applyFill="1" applyBorder="1" applyAlignment="1">
      <alignment horizontal="center"/>
    </xf>
    <xf numFmtId="2" fontId="15" fillId="3" borderId="5" xfId="1" applyNumberFormat="1" applyFont="1" applyFill="1" applyBorder="1" applyAlignment="1">
      <alignment horizontal="center"/>
    </xf>
    <xf numFmtId="0" fontId="7" fillId="3" borderId="5" xfId="1" applyNumberFormat="1" applyFont="1" applyFill="1" applyBorder="1" applyAlignment="1">
      <alignment horizontal="center"/>
    </xf>
    <xf numFmtId="164" fontId="15" fillId="3" borderId="3" xfId="1" applyNumberFormat="1" applyFont="1" applyFill="1" applyBorder="1" applyAlignment="1">
      <alignment horizontal="center"/>
    </xf>
    <xf numFmtId="164" fontId="15" fillId="3" borderId="5" xfId="1" applyNumberFormat="1" applyFont="1" applyFill="1" applyBorder="1" applyAlignment="1">
      <alignment horizontal="center"/>
    </xf>
    <xf numFmtId="0" fontId="7" fillId="3" borderId="0" xfId="1" applyNumberFormat="1" applyFont="1" applyFill="1" applyBorder="1" applyAlignment="1">
      <alignment horizontal="center"/>
    </xf>
    <xf numFmtId="0" fontId="7" fillId="3" borderId="0" xfId="2" applyFont="1" applyFill="1" applyBorder="1" applyAlignment="1">
      <alignment horizontal="center"/>
    </xf>
    <xf numFmtId="4" fontId="7" fillId="3" borderId="0" xfId="1" applyNumberFormat="1" applyFont="1" applyFill="1" applyBorder="1" applyAlignment="1">
      <alignment horizontal="center"/>
    </xf>
    <xf numFmtId="4" fontId="8" fillId="3" borderId="0" xfId="1" applyNumberFormat="1" applyFont="1" applyFill="1" applyBorder="1" applyAlignment="1">
      <alignment horizontal="center"/>
    </xf>
    <xf numFmtId="4" fontId="7" fillId="3" borderId="0" xfId="2" applyNumberFormat="1" applyFont="1" applyFill="1" applyBorder="1" applyAlignment="1">
      <alignment horizontal="center"/>
    </xf>
    <xf numFmtId="4" fontId="6" fillId="3" borderId="0" xfId="1" applyNumberFormat="1" applyFont="1" applyFill="1" applyBorder="1" applyAlignment="1">
      <alignment horizontal="center"/>
    </xf>
    <xf numFmtId="4" fontId="11" fillId="3" borderId="0" xfId="2" applyNumberFormat="1" applyFont="1" applyFill="1" applyBorder="1" applyAlignment="1">
      <alignment horizontal="center"/>
    </xf>
    <xf numFmtId="4" fontId="12" fillId="3" borderId="0" xfId="1" applyNumberFormat="1" applyFont="1" applyFill="1" applyBorder="1" applyAlignment="1">
      <alignment horizontal="center"/>
    </xf>
    <xf numFmtId="4" fontId="10" fillId="3" borderId="0" xfId="1" applyNumberFormat="1" applyFont="1" applyFill="1" applyBorder="1" applyAlignment="1">
      <alignment horizontal="center"/>
    </xf>
    <xf numFmtId="0" fontId="7" fillId="3" borderId="0" xfId="1" applyNumberFormat="1" applyFont="1" applyFill="1" applyAlignment="1">
      <alignment horizontal="center"/>
    </xf>
    <xf numFmtId="0" fontId="7" fillId="5" borderId="1" xfId="1" applyNumberFormat="1" applyFont="1" applyFill="1" applyBorder="1" applyAlignment="1">
      <alignment horizontal="center"/>
    </xf>
    <xf numFmtId="0" fontId="7" fillId="5" borderId="3" xfId="2" applyFont="1" applyFill="1" applyBorder="1" applyAlignment="1">
      <alignment horizontal="center"/>
    </xf>
    <xf numFmtId="0" fontId="7" fillId="5" borderId="1" xfId="2" applyFont="1" applyFill="1" applyBorder="1" applyAlignment="1">
      <alignment horizontal="center"/>
    </xf>
    <xf numFmtId="0" fontId="7" fillId="5" borderId="4" xfId="2" applyFont="1" applyFill="1" applyBorder="1" applyAlignment="1">
      <alignment horizontal="center"/>
    </xf>
    <xf numFmtId="0" fontId="7" fillId="5" borderId="4" xfId="1" applyNumberFormat="1" applyFont="1" applyFill="1" applyBorder="1" applyAlignment="1">
      <alignment horizontal="center"/>
    </xf>
    <xf numFmtId="164" fontId="7" fillId="5" borderId="4" xfId="1" applyNumberFormat="1" applyFont="1" applyFill="1" applyBorder="1" applyAlignment="1">
      <alignment horizontal="center"/>
    </xf>
    <xf numFmtId="164" fontId="7" fillId="5" borderId="3" xfId="1" applyNumberFormat="1" applyFont="1" applyFill="1" applyBorder="1" applyAlignment="1">
      <alignment horizontal="center"/>
    </xf>
    <xf numFmtId="0" fontId="7" fillId="5" borderId="6" xfId="2" applyFont="1" applyFill="1" applyBorder="1" applyAlignment="1">
      <alignment horizontal="center"/>
    </xf>
    <xf numFmtId="0" fontId="7" fillId="5" borderId="9" xfId="1" applyNumberFormat="1" applyFont="1" applyFill="1" applyBorder="1" applyAlignment="1">
      <alignment horizontal="center"/>
    </xf>
    <xf numFmtId="164" fontId="7" fillId="5" borderId="9" xfId="1" applyNumberFormat="1" applyFont="1" applyFill="1" applyBorder="1" applyAlignment="1">
      <alignment horizontal="center"/>
    </xf>
    <xf numFmtId="0" fontId="7" fillId="7" borderId="1" xfId="1" applyNumberFormat="1" applyFont="1" applyFill="1" applyBorder="1" applyAlignment="1">
      <alignment horizontal="center"/>
    </xf>
    <xf numFmtId="1" fontId="9" fillId="7" borderId="2" xfId="1" applyNumberFormat="1" applyFont="1" applyFill="1" applyBorder="1" applyAlignment="1">
      <alignment horizontal="center" wrapText="1"/>
    </xf>
    <xf numFmtId="1" fontId="7" fillId="7" borderId="3" xfId="2" applyNumberFormat="1" applyFont="1" applyFill="1" applyBorder="1" applyAlignment="1">
      <alignment horizontal="center"/>
    </xf>
    <xf numFmtId="1" fontId="7" fillId="7" borderId="3" xfId="1" applyNumberFormat="1" applyFont="1" applyFill="1" applyBorder="1" applyAlignment="1">
      <alignment horizontal="center"/>
    </xf>
    <xf numFmtId="0" fontId="7" fillId="7" borderId="3" xfId="2" applyFont="1" applyFill="1" applyBorder="1" applyAlignment="1">
      <alignment horizontal="center"/>
    </xf>
    <xf numFmtId="3" fontId="15" fillId="7" borderId="3" xfId="1" applyNumberFormat="1" applyFont="1" applyFill="1" applyBorder="1" applyAlignment="1">
      <alignment horizontal="center"/>
    </xf>
    <xf numFmtId="0" fontId="7" fillId="7" borderId="1" xfId="2" applyFont="1" applyFill="1" applyBorder="1" applyAlignment="1">
      <alignment horizontal="center"/>
    </xf>
    <xf numFmtId="0" fontId="7" fillId="7" borderId="4" xfId="2" applyFont="1" applyFill="1" applyBorder="1" applyAlignment="1">
      <alignment horizontal="center"/>
    </xf>
    <xf numFmtId="2" fontId="15" fillId="7" borderId="5" xfId="1" applyNumberFormat="1" applyFont="1" applyFill="1" applyBorder="1" applyAlignment="1">
      <alignment horizontal="center"/>
    </xf>
    <xf numFmtId="0" fontId="7" fillId="7" borderId="2" xfId="1" applyNumberFormat="1" applyFont="1" applyFill="1" applyBorder="1" applyAlignment="1">
      <alignment horizontal="center"/>
    </xf>
    <xf numFmtId="0" fontId="7" fillId="7" borderId="3" xfId="1" applyNumberFormat="1" applyFont="1" applyFill="1" applyBorder="1" applyAlignment="1">
      <alignment horizontal="center"/>
    </xf>
    <xf numFmtId="0" fontId="7" fillId="7" borderId="5" xfId="1" applyNumberFormat="1" applyFont="1" applyFill="1" applyBorder="1" applyAlignment="1">
      <alignment horizontal="center"/>
    </xf>
    <xf numFmtId="0" fontId="7" fillId="7" borderId="4" xfId="1" applyNumberFormat="1" applyFont="1" applyFill="1" applyBorder="1" applyAlignment="1">
      <alignment horizontal="center"/>
    </xf>
    <xf numFmtId="164" fontId="7" fillId="7" borderId="4" xfId="1" applyNumberFormat="1" applyFont="1" applyFill="1" applyBorder="1" applyAlignment="1">
      <alignment horizontal="center"/>
    </xf>
    <xf numFmtId="164" fontId="7" fillId="7" borderId="3" xfId="1" applyNumberFormat="1" applyFont="1" applyFill="1" applyBorder="1" applyAlignment="1">
      <alignment horizontal="center"/>
    </xf>
    <xf numFmtId="164" fontId="15" fillId="7" borderId="5" xfId="1" applyNumberFormat="1" applyFont="1" applyFill="1" applyBorder="1" applyAlignment="1">
      <alignment horizontal="center"/>
    </xf>
    <xf numFmtId="0" fontId="7" fillId="7" borderId="0" xfId="1" applyNumberFormat="1" applyFont="1" applyFill="1" applyBorder="1" applyAlignment="1">
      <alignment horizontal="center"/>
    </xf>
    <xf numFmtId="0" fontId="7" fillId="7" borderId="0" xfId="2" applyFont="1" applyFill="1" applyBorder="1" applyAlignment="1">
      <alignment horizontal="center"/>
    </xf>
    <xf numFmtId="4" fontId="7" fillId="7" borderId="0" xfId="1" applyNumberFormat="1" applyFont="1" applyFill="1" applyBorder="1" applyAlignment="1">
      <alignment horizontal="center"/>
    </xf>
    <xf numFmtId="4" fontId="10" fillId="7" borderId="0" xfId="1" applyNumberFormat="1" applyFont="1" applyFill="1" applyBorder="1" applyAlignment="1">
      <alignment horizontal="center"/>
    </xf>
    <xf numFmtId="4" fontId="7" fillId="7" borderId="0" xfId="2" applyNumberFormat="1" applyFont="1" applyFill="1" applyBorder="1" applyAlignment="1">
      <alignment horizontal="center"/>
    </xf>
    <xf numFmtId="0" fontId="7" fillId="7" borderId="0" xfId="1" applyNumberFormat="1" applyFont="1" applyFill="1" applyBorder="1"/>
    <xf numFmtId="0" fontId="7" fillId="7" borderId="0" xfId="1" applyNumberFormat="1" applyFont="1" applyFill="1"/>
    <xf numFmtId="49" fontId="7" fillId="7" borderId="0" xfId="2" applyNumberFormat="1" applyFont="1" applyFill="1" applyBorder="1" applyAlignment="1">
      <alignment horizontal="center"/>
    </xf>
    <xf numFmtId="0" fontId="7" fillId="3" borderId="4" xfId="1" applyNumberFormat="1" applyFont="1" applyFill="1" applyBorder="1" applyAlignment="1">
      <alignment horizontal="center"/>
    </xf>
    <xf numFmtId="0" fontId="7" fillId="6" borderId="4" xfId="1" applyNumberFormat="1" applyFont="1" applyFill="1" applyBorder="1" applyAlignment="1">
      <alignment horizontal="center"/>
    </xf>
    <xf numFmtId="0" fontId="7" fillId="2" borderId="4" xfId="1" applyNumberFormat="1" applyFont="1" applyFill="1" applyBorder="1" applyAlignment="1">
      <alignment horizontal="center"/>
    </xf>
    <xf numFmtId="164" fontId="15" fillId="4" borderId="2" xfId="1" applyNumberFormat="1" applyFont="1" applyFill="1" applyBorder="1" applyAlignment="1">
      <alignment horizontal="center"/>
    </xf>
    <xf numFmtId="164" fontId="15" fillId="3" borderId="2" xfId="1" applyNumberFormat="1" applyFont="1" applyFill="1" applyBorder="1" applyAlignment="1">
      <alignment horizontal="center"/>
    </xf>
    <xf numFmtId="164" fontId="15" fillId="6" borderId="2" xfId="1" applyNumberFormat="1" applyFont="1" applyFill="1" applyBorder="1" applyAlignment="1">
      <alignment horizontal="center"/>
    </xf>
    <xf numFmtId="164" fontId="7" fillId="2" borderId="2" xfId="1" applyNumberFormat="1" applyFont="1" applyFill="1" applyBorder="1" applyAlignment="1">
      <alignment horizontal="center"/>
    </xf>
    <xf numFmtId="164" fontId="7" fillId="5" borderId="2" xfId="1" applyNumberFormat="1" applyFont="1" applyFill="1" applyBorder="1" applyAlignment="1">
      <alignment horizontal="center"/>
    </xf>
    <xf numFmtId="0" fontId="15" fillId="4" borderId="3" xfId="1" applyNumberFormat="1" applyFont="1" applyFill="1" applyBorder="1" applyAlignment="1">
      <alignment horizontal="center"/>
    </xf>
    <xf numFmtId="1" fontId="19" fillId="5" borderId="2" xfId="0" applyNumberFormat="1" applyFont="1" applyFill="1" applyBorder="1"/>
    <xf numFmtId="1" fontId="19" fillId="5" borderId="3" xfId="0" applyNumberFormat="1" applyFont="1" applyFill="1" applyBorder="1"/>
    <xf numFmtId="0" fontId="15" fillId="4" borderId="10" xfId="1" applyNumberFormat="1" applyFont="1" applyFill="1" applyBorder="1" applyAlignment="1">
      <alignment horizontal="center"/>
    </xf>
    <xf numFmtId="0" fontId="7" fillId="3" borderId="10" xfId="1" applyNumberFormat="1" applyFont="1" applyFill="1" applyBorder="1" applyAlignment="1">
      <alignment horizontal="center"/>
    </xf>
    <xf numFmtId="0" fontId="7" fillId="6" borderId="10" xfId="1" applyNumberFormat="1" applyFont="1" applyFill="1" applyBorder="1" applyAlignment="1">
      <alignment horizontal="center"/>
    </xf>
    <xf numFmtId="0" fontId="7" fillId="2" borderId="10" xfId="1" applyNumberFormat="1" applyFont="1" applyFill="1" applyBorder="1" applyAlignment="1">
      <alignment horizontal="center"/>
    </xf>
    <xf numFmtId="0" fontId="7" fillId="5" borderId="10" xfId="1" applyNumberFormat="1" applyFont="1" applyFill="1" applyBorder="1" applyAlignment="1">
      <alignment horizontal="center"/>
    </xf>
    <xf numFmtId="0" fontId="7" fillId="7" borderId="10" xfId="1" applyNumberFormat="1" applyFont="1" applyFill="1" applyBorder="1" applyAlignment="1">
      <alignment horizontal="center"/>
    </xf>
    <xf numFmtId="1" fontId="7" fillId="4" borderId="31" xfId="2" applyNumberFormat="1" applyFont="1" applyFill="1" applyBorder="1" applyAlignment="1">
      <alignment horizontal="center"/>
    </xf>
    <xf numFmtId="0" fontId="15" fillId="4" borderId="31" xfId="1" applyNumberFormat="1" applyFont="1" applyFill="1" applyBorder="1" applyAlignment="1">
      <alignment horizontal="center"/>
    </xf>
    <xf numFmtId="1" fontId="15" fillId="4" borderId="31" xfId="1" applyNumberFormat="1" applyFont="1" applyFill="1" applyBorder="1" applyAlignment="1">
      <alignment horizontal="center"/>
    </xf>
    <xf numFmtId="3" fontId="15" fillId="4" borderId="31" xfId="1" applyNumberFormat="1" applyFont="1" applyFill="1" applyBorder="1" applyAlignment="1">
      <alignment horizontal="center"/>
    </xf>
    <xf numFmtId="3" fontId="15" fillId="4" borderId="39" xfId="1" applyNumberFormat="1" applyFont="1" applyFill="1" applyBorder="1" applyAlignment="1">
      <alignment horizontal="center"/>
    </xf>
    <xf numFmtId="164" fontId="15" fillId="4" borderId="33" xfId="1" applyNumberFormat="1" applyFont="1" applyFill="1" applyBorder="1" applyAlignment="1">
      <alignment horizontal="center"/>
    </xf>
    <xf numFmtId="164" fontId="15" fillId="4" borderId="39" xfId="1" applyNumberFormat="1" applyFont="1" applyFill="1" applyBorder="1" applyAlignment="1">
      <alignment horizontal="center"/>
    </xf>
    <xf numFmtId="2" fontId="15" fillId="4" borderId="33" xfId="1" applyNumberFormat="1" applyFont="1" applyFill="1" applyBorder="1" applyAlignment="1">
      <alignment horizontal="center"/>
    </xf>
    <xf numFmtId="164" fontId="15" fillId="4" borderId="32" xfId="1" applyNumberFormat="1" applyFont="1" applyFill="1" applyBorder="1" applyAlignment="1">
      <alignment horizontal="center"/>
    </xf>
    <xf numFmtId="2" fontId="15" fillId="4" borderId="32" xfId="1" applyNumberFormat="1" applyFont="1" applyFill="1" applyBorder="1" applyAlignment="1">
      <alignment horizontal="center"/>
    </xf>
    <xf numFmtId="0" fontId="7" fillId="4" borderId="31" xfId="1" applyNumberFormat="1" applyFont="1" applyFill="1" applyBorder="1" applyAlignment="1">
      <alignment horizontal="center"/>
    </xf>
    <xf numFmtId="164" fontId="15" fillId="4" borderId="31" xfId="1" applyNumberFormat="1" applyFont="1" applyFill="1" applyBorder="1" applyAlignment="1">
      <alignment horizontal="center"/>
    </xf>
    <xf numFmtId="164" fontId="15" fillId="4" borderId="30" xfId="1" applyNumberFormat="1" applyFont="1" applyFill="1" applyBorder="1" applyAlignment="1">
      <alignment horizontal="center"/>
    </xf>
    <xf numFmtId="1" fontId="9" fillId="8" borderId="2" xfId="1" applyNumberFormat="1" applyFont="1" applyFill="1" applyBorder="1" applyAlignment="1">
      <alignment horizontal="center" wrapText="1"/>
    </xf>
    <xf numFmtId="1" fontId="7" fillId="8" borderId="3" xfId="2" applyNumberFormat="1" applyFont="1" applyFill="1" applyBorder="1" applyAlignment="1">
      <alignment horizontal="center"/>
    </xf>
    <xf numFmtId="1" fontId="7" fillId="8" borderId="3" xfId="1" applyNumberFormat="1" applyFont="1" applyFill="1" applyBorder="1" applyAlignment="1">
      <alignment horizontal="center"/>
    </xf>
    <xf numFmtId="1" fontId="7" fillId="8" borderId="38" xfId="2" applyNumberFormat="1" applyFont="1" applyFill="1" applyBorder="1" applyAlignment="1">
      <alignment horizontal="center"/>
    </xf>
    <xf numFmtId="1" fontId="7" fillId="8" borderId="38" xfId="1" applyNumberFormat="1" applyFont="1" applyFill="1" applyBorder="1" applyAlignment="1">
      <alignment horizontal="center"/>
    </xf>
    <xf numFmtId="1" fontId="15" fillId="8" borderId="38" xfId="1" applyNumberFormat="1" applyFont="1" applyFill="1" applyBorder="1" applyAlignment="1">
      <alignment horizontal="center"/>
    </xf>
    <xf numFmtId="3" fontId="15" fillId="8" borderId="38" xfId="1" applyNumberFormat="1" applyFont="1" applyFill="1" applyBorder="1" applyAlignment="1">
      <alignment horizontal="center"/>
    </xf>
    <xf numFmtId="3" fontId="15" fillId="8" borderId="26" xfId="1" applyNumberFormat="1" applyFont="1" applyFill="1" applyBorder="1" applyAlignment="1">
      <alignment horizontal="center"/>
    </xf>
    <xf numFmtId="164" fontId="15" fillId="8" borderId="28" xfId="1" applyNumberFormat="1" applyFont="1" applyFill="1" applyBorder="1" applyAlignment="1">
      <alignment horizontal="center"/>
    </xf>
    <xf numFmtId="164" fontId="15" fillId="8" borderId="26" xfId="1" applyNumberFormat="1" applyFont="1" applyFill="1" applyBorder="1" applyAlignment="1">
      <alignment horizontal="center"/>
    </xf>
    <xf numFmtId="2" fontId="15" fillId="8" borderId="28" xfId="1" applyNumberFormat="1" applyFont="1" applyFill="1" applyBorder="1" applyAlignment="1">
      <alignment horizontal="center"/>
    </xf>
    <xf numFmtId="164" fontId="15" fillId="8" borderId="29" xfId="1" applyNumberFormat="1" applyFont="1" applyFill="1" applyBorder="1" applyAlignment="1">
      <alignment horizontal="center"/>
    </xf>
    <xf numFmtId="164" fontId="15" fillId="8" borderId="5" xfId="1" applyNumberFormat="1" applyFont="1" applyFill="1" applyBorder="1" applyAlignment="1">
      <alignment horizontal="center"/>
    </xf>
    <xf numFmtId="164" fontId="15" fillId="8" borderId="38" xfId="1" applyNumberFormat="1" applyFont="1" applyFill="1" applyBorder="1" applyAlignment="1">
      <alignment horizontal="center"/>
    </xf>
    <xf numFmtId="164" fontId="15" fillId="8" borderId="25" xfId="1" applyNumberFormat="1" applyFont="1" applyFill="1" applyBorder="1" applyAlignment="1">
      <alignment horizontal="center"/>
    </xf>
    <xf numFmtId="1" fontId="9" fillId="4" borderId="30" xfId="1" applyNumberFormat="1" applyFont="1" applyFill="1" applyBorder="1" applyAlignment="1">
      <alignment horizontal="center" wrapText="1"/>
    </xf>
    <xf numFmtId="0" fontId="15" fillId="4" borderId="14" xfId="1" applyNumberFormat="1" applyFont="1" applyFill="1" applyBorder="1" applyAlignment="1">
      <alignment horizontal="center"/>
    </xf>
    <xf numFmtId="0" fontId="7" fillId="8" borderId="10" xfId="1" applyNumberFormat="1" applyFont="1" applyFill="1" applyBorder="1" applyAlignment="1">
      <alignment horizontal="center"/>
    </xf>
    <xf numFmtId="1" fontId="15" fillId="8" borderId="3" xfId="1" applyNumberFormat="1" applyFont="1" applyFill="1" applyBorder="1" applyAlignment="1">
      <alignment horizontal="center"/>
    </xf>
    <xf numFmtId="3" fontId="15" fillId="8" borderId="3" xfId="1" applyNumberFormat="1" applyFont="1" applyFill="1" applyBorder="1" applyAlignment="1">
      <alignment horizontal="center"/>
    </xf>
    <xf numFmtId="164" fontId="15" fillId="8" borderId="3" xfId="1" applyNumberFormat="1" applyFont="1" applyFill="1" applyBorder="1" applyAlignment="1">
      <alignment horizontal="center"/>
    </xf>
    <xf numFmtId="164" fontId="7" fillId="2" borderId="5" xfId="2" applyNumberFormat="1" applyFont="1" applyFill="1" applyBorder="1" applyAlignment="1">
      <alignment horizontal="center"/>
    </xf>
    <xf numFmtId="164" fontId="7" fillId="5" borderId="5" xfId="2" applyNumberFormat="1" applyFont="1" applyFill="1" applyBorder="1" applyAlignment="1">
      <alignment horizontal="center"/>
    </xf>
    <xf numFmtId="164" fontId="7" fillId="5" borderId="20" xfId="2" applyNumberFormat="1" applyFont="1" applyFill="1" applyBorder="1" applyAlignment="1">
      <alignment horizontal="center"/>
    </xf>
    <xf numFmtId="164" fontId="7" fillId="7" borderId="5" xfId="2" applyNumberFormat="1" applyFont="1" applyFill="1" applyBorder="1" applyAlignment="1">
      <alignment horizontal="center"/>
    </xf>
    <xf numFmtId="164" fontId="15" fillId="8" borderId="4" xfId="1" applyNumberFormat="1" applyFont="1" applyFill="1" applyBorder="1" applyAlignment="1">
      <alignment horizontal="center"/>
    </xf>
    <xf numFmtId="164" fontId="15" fillId="8" borderId="1" xfId="1" applyNumberFormat="1" applyFont="1" applyFill="1" applyBorder="1" applyAlignment="1">
      <alignment horizontal="center"/>
    </xf>
    <xf numFmtId="164" fontId="15" fillId="8" borderId="2" xfId="1" applyNumberFormat="1" applyFont="1" applyFill="1" applyBorder="1" applyAlignment="1">
      <alignment horizontal="center"/>
    </xf>
    <xf numFmtId="0" fontId="7" fillId="9" borderId="10" xfId="1" applyNumberFormat="1" applyFont="1" applyFill="1" applyBorder="1" applyAlignment="1">
      <alignment horizontal="center"/>
    </xf>
    <xf numFmtId="1" fontId="7" fillId="9" borderId="3" xfId="1" applyNumberFormat="1" applyFont="1" applyFill="1" applyBorder="1" applyAlignment="1">
      <alignment horizontal="center"/>
    </xf>
    <xf numFmtId="164" fontId="7" fillId="9" borderId="5" xfId="2" applyNumberFormat="1" applyFont="1" applyFill="1" applyBorder="1" applyAlignment="1">
      <alignment horizontal="center"/>
    </xf>
    <xf numFmtId="0" fontId="7" fillId="9" borderId="2" xfId="1" applyNumberFormat="1" applyFont="1" applyFill="1" applyBorder="1" applyAlignment="1">
      <alignment horizontal="center"/>
    </xf>
    <xf numFmtId="0" fontId="7" fillId="9" borderId="1" xfId="1" applyNumberFormat="1" applyFont="1" applyFill="1" applyBorder="1" applyAlignment="1">
      <alignment horizontal="center"/>
    </xf>
    <xf numFmtId="0" fontId="7" fillId="9" borderId="4" xfId="1" applyNumberFormat="1" applyFont="1" applyFill="1" applyBorder="1" applyAlignment="1">
      <alignment horizontal="center"/>
    </xf>
    <xf numFmtId="0" fontId="7" fillId="9" borderId="5" xfId="1" applyNumberFormat="1" applyFont="1" applyFill="1" applyBorder="1" applyAlignment="1">
      <alignment horizontal="center"/>
    </xf>
    <xf numFmtId="0" fontId="7" fillId="9" borderId="3" xfId="1" applyNumberFormat="1" applyFont="1" applyFill="1" applyBorder="1" applyAlignment="1">
      <alignment horizontal="center"/>
    </xf>
    <xf numFmtId="0" fontId="7" fillId="10" borderId="10" xfId="1" applyNumberFormat="1" applyFont="1" applyFill="1" applyBorder="1" applyAlignment="1">
      <alignment horizontal="center"/>
    </xf>
    <xf numFmtId="1" fontId="7" fillId="10" borderId="3" xfId="1" applyNumberFormat="1" applyFont="1" applyFill="1" applyBorder="1" applyAlignment="1">
      <alignment horizontal="center"/>
    </xf>
    <xf numFmtId="164" fontId="7" fillId="10" borderId="5" xfId="2" applyNumberFormat="1" applyFont="1" applyFill="1" applyBorder="1" applyAlignment="1">
      <alignment horizontal="center"/>
    </xf>
    <xf numFmtId="0" fontId="7" fillId="10" borderId="2" xfId="1" applyNumberFormat="1" applyFont="1" applyFill="1" applyBorder="1" applyAlignment="1">
      <alignment horizontal="center"/>
    </xf>
    <xf numFmtId="0" fontId="7" fillId="10" borderId="1" xfId="1" applyNumberFormat="1" applyFont="1" applyFill="1" applyBorder="1" applyAlignment="1">
      <alignment horizontal="center"/>
    </xf>
    <xf numFmtId="0" fontId="7" fillId="10" borderId="4" xfId="1" applyNumberFormat="1" applyFont="1" applyFill="1" applyBorder="1" applyAlignment="1">
      <alignment horizontal="center"/>
    </xf>
    <xf numFmtId="0" fontId="7" fillId="10" borderId="5" xfId="1" applyNumberFormat="1" applyFont="1" applyFill="1" applyBorder="1" applyAlignment="1">
      <alignment horizontal="center"/>
    </xf>
    <xf numFmtId="0" fontId="7" fillId="10" borderId="3" xfId="1" applyNumberFormat="1" applyFont="1" applyFill="1" applyBorder="1" applyAlignment="1">
      <alignment horizontal="center"/>
    </xf>
    <xf numFmtId="164" fontId="15" fillId="9" borderId="3" xfId="1" applyNumberFormat="1" applyFont="1" applyFill="1" applyBorder="1" applyAlignment="1">
      <alignment horizontal="center"/>
    </xf>
    <xf numFmtId="164" fontId="15" fillId="9" borderId="4" xfId="1" applyNumberFormat="1" applyFont="1" applyFill="1" applyBorder="1" applyAlignment="1">
      <alignment horizontal="center"/>
    </xf>
    <xf numFmtId="164" fontId="15" fillId="10" borderId="3" xfId="1" applyNumberFormat="1" applyFont="1" applyFill="1" applyBorder="1" applyAlignment="1">
      <alignment horizontal="center"/>
    </xf>
    <xf numFmtId="164" fontId="15" fillId="10" borderId="4" xfId="1" applyNumberFormat="1" applyFont="1" applyFill="1" applyBorder="1" applyAlignment="1">
      <alignment horizontal="center"/>
    </xf>
    <xf numFmtId="1" fontId="7" fillId="9" borderId="3" xfId="2" applyNumberFormat="1" applyFont="1" applyFill="1" applyBorder="1" applyAlignment="1">
      <alignment horizontal="center"/>
    </xf>
    <xf numFmtId="1" fontId="19" fillId="9" borderId="3" xfId="0" applyNumberFormat="1" applyFont="1" applyFill="1" applyBorder="1" applyAlignment="1">
      <alignment horizontal="center"/>
    </xf>
    <xf numFmtId="1" fontId="15" fillId="9" borderId="3" xfId="1" applyNumberFormat="1" applyFont="1" applyFill="1" applyBorder="1" applyAlignment="1">
      <alignment horizontal="center"/>
    </xf>
    <xf numFmtId="0" fontId="7" fillId="9" borderId="3" xfId="2" applyFont="1" applyFill="1" applyBorder="1" applyAlignment="1">
      <alignment horizontal="center"/>
    </xf>
    <xf numFmtId="49" fontId="5" fillId="4" borderId="3" xfId="1" applyNumberFormat="1" applyFont="1" applyFill="1" applyBorder="1" applyAlignment="1">
      <alignment horizontal="center"/>
    </xf>
    <xf numFmtId="0" fontId="7" fillId="10" borderId="3" xfId="2" applyFont="1" applyFill="1" applyBorder="1" applyAlignment="1">
      <alignment horizontal="center"/>
    </xf>
    <xf numFmtId="1" fontId="5" fillId="4" borderId="10" xfId="1" applyFont="1" applyFill="1" applyBorder="1" applyAlignment="1">
      <alignment horizontal="center"/>
    </xf>
    <xf numFmtId="49" fontId="1" fillId="4" borderId="3" xfId="1" applyNumberFormat="1" applyFont="1" applyFill="1" applyBorder="1" applyAlignment="1">
      <alignment horizontal="center"/>
    </xf>
    <xf numFmtId="164" fontId="7" fillId="9" borderId="4" xfId="2" applyNumberFormat="1" applyFont="1" applyFill="1" applyBorder="1" applyAlignment="1">
      <alignment horizontal="center"/>
    </xf>
    <xf numFmtId="2" fontId="7" fillId="9" borderId="2" xfId="1" applyNumberFormat="1" applyFont="1" applyFill="1" applyBorder="1" applyAlignment="1">
      <alignment horizontal="center"/>
    </xf>
    <xf numFmtId="2" fontId="7" fillId="9" borderId="4" xfId="1" applyNumberFormat="1" applyFont="1" applyFill="1" applyBorder="1" applyAlignment="1">
      <alignment horizontal="center"/>
    </xf>
    <xf numFmtId="164" fontId="7" fillId="9" borderId="3" xfId="1" applyNumberFormat="1" applyFont="1" applyFill="1" applyBorder="1" applyAlignment="1">
      <alignment horizontal="center"/>
    </xf>
    <xf numFmtId="1" fontId="7" fillId="9" borderId="3" xfId="3" applyNumberFormat="1" applyFont="1" applyFill="1" applyBorder="1" applyAlignment="1">
      <alignment horizontal="center"/>
    </xf>
    <xf numFmtId="164" fontId="7" fillId="9" borderId="5" xfId="1" applyNumberFormat="1" applyFont="1" applyFill="1" applyBorder="1" applyAlignment="1">
      <alignment horizontal="center"/>
    </xf>
    <xf numFmtId="2" fontId="15" fillId="3" borderId="4" xfId="1" applyNumberFormat="1" applyFont="1" applyFill="1" applyBorder="1" applyAlignment="1">
      <alignment horizontal="center"/>
    </xf>
    <xf numFmtId="2" fontId="15" fillId="6" borderId="4" xfId="1" applyNumberFormat="1" applyFont="1" applyFill="1" applyBorder="1" applyAlignment="1">
      <alignment horizontal="center"/>
    </xf>
    <xf numFmtId="2" fontId="15" fillId="2" borderId="4" xfId="1" applyNumberFormat="1" applyFont="1" applyFill="1" applyBorder="1" applyAlignment="1">
      <alignment horizontal="center"/>
    </xf>
    <xf numFmtId="2" fontId="15" fillId="5" borderId="4" xfId="1" applyNumberFormat="1" applyFont="1" applyFill="1" applyBorder="1" applyAlignment="1">
      <alignment horizontal="center"/>
    </xf>
    <xf numFmtId="2" fontId="15" fillId="7" borderId="4" xfId="1" applyNumberFormat="1" applyFont="1" applyFill="1" applyBorder="1" applyAlignment="1">
      <alignment horizontal="center"/>
    </xf>
    <xf numFmtId="2" fontId="15" fillId="8" borderId="4" xfId="1" applyNumberFormat="1" applyFont="1" applyFill="1" applyBorder="1" applyAlignment="1">
      <alignment horizontal="center"/>
    </xf>
    <xf numFmtId="1" fontId="19" fillId="5" borderId="3" xfId="0" applyNumberFormat="1" applyFont="1" applyFill="1" applyBorder="1" applyAlignment="1">
      <alignment horizontal="center"/>
    </xf>
    <xf numFmtId="3" fontId="15" fillId="9" borderId="38" xfId="1" applyNumberFormat="1" applyFont="1" applyFill="1" applyBorder="1" applyAlignment="1">
      <alignment horizontal="center"/>
    </xf>
    <xf numFmtId="3" fontId="15" fillId="9" borderId="26" xfId="1" applyNumberFormat="1" applyFont="1" applyFill="1" applyBorder="1" applyAlignment="1">
      <alignment horizontal="center"/>
    </xf>
    <xf numFmtId="164" fontId="1" fillId="8" borderId="29" xfId="1" applyNumberFormat="1" applyFont="1" applyFill="1" applyBorder="1" applyAlignment="1">
      <alignment horizontal="center"/>
    </xf>
    <xf numFmtId="164" fontId="1" fillId="8" borderId="5" xfId="1" applyNumberFormat="1" applyFont="1" applyFill="1" applyBorder="1" applyAlignment="1">
      <alignment horizontal="center"/>
    </xf>
    <xf numFmtId="2" fontId="15" fillId="8" borderId="5" xfId="1" applyNumberFormat="1" applyFont="1" applyFill="1" applyBorder="1" applyAlignment="1">
      <alignment horizontal="center"/>
    </xf>
    <xf numFmtId="3" fontId="15" fillId="10" borderId="26" xfId="1" applyNumberFormat="1" applyFont="1" applyFill="1" applyBorder="1" applyAlignment="1">
      <alignment horizontal="center"/>
    </xf>
    <xf numFmtId="3" fontId="15" fillId="10" borderId="38" xfId="1" applyNumberFormat="1" applyFont="1" applyFill="1" applyBorder="1" applyAlignment="1">
      <alignment horizontal="center"/>
    </xf>
    <xf numFmtId="1" fontId="0" fillId="3" borderId="3" xfId="1" applyFont="1" applyFill="1" applyBorder="1" applyAlignment="1">
      <alignment horizontal="center"/>
    </xf>
    <xf numFmtId="1" fontId="7" fillId="10" borderId="3" xfId="2" applyNumberFormat="1" applyFont="1" applyFill="1" applyBorder="1" applyAlignment="1">
      <alignment horizontal="center"/>
    </xf>
    <xf numFmtId="49" fontId="7" fillId="10" borderId="2" xfId="2" applyNumberFormat="1" applyFont="1" applyFill="1" applyBorder="1" applyAlignment="1">
      <alignment horizontal="center"/>
    </xf>
    <xf numFmtId="0" fontId="7" fillId="11" borderId="10" xfId="1" applyNumberFormat="1" applyFont="1" applyFill="1" applyBorder="1" applyAlignment="1">
      <alignment horizontal="center"/>
    </xf>
    <xf numFmtId="49" fontId="7" fillId="11" borderId="2" xfId="2" applyNumberFormat="1" applyFont="1" applyFill="1" applyBorder="1" applyAlignment="1">
      <alignment horizontal="center"/>
    </xf>
    <xf numFmtId="1" fontId="19" fillId="11" borderId="3" xfId="0" applyNumberFormat="1" applyFont="1" applyFill="1" applyBorder="1" applyAlignment="1">
      <alignment horizontal="center"/>
    </xf>
    <xf numFmtId="1" fontId="7" fillId="11" borderId="3" xfId="2" applyNumberFormat="1" applyFont="1" applyFill="1" applyBorder="1" applyAlignment="1">
      <alignment horizontal="center"/>
    </xf>
    <xf numFmtId="1" fontId="7" fillId="11" borderId="3" xfId="1" applyNumberFormat="1" applyFont="1" applyFill="1" applyBorder="1" applyAlignment="1">
      <alignment horizontal="center"/>
    </xf>
    <xf numFmtId="1" fontId="15" fillId="11" borderId="3" xfId="1" applyNumberFormat="1" applyFont="1" applyFill="1" applyBorder="1" applyAlignment="1">
      <alignment horizontal="center"/>
    </xf>
    <xf numFmtId="0" fontId="7" fillId="11" borderId="3" xfId="2" applyFont="1" applyFill="1" applyBorder="1" applyAlignment="1">
      <alignment horizontal="center"/>
    </xf>
    <xf numFmtId="3" fontId="15" fillId="11" borderId="38" xfId="1" applyNumberFormat="1" applyFont="1" applyFill="1" applyBorder="1" applyAlignment="1">
      <alignment horizontal="center"/>
    </xf>
    <xf numFmtId="3" fontId="15" fillId="11" borderId="26" xfId="1" applyNumberFormat="1" applyFont="1" applyFill="1" applyBorder="1" applyAlignment="1">
      <alignment horizontal="center"/>
    </xf>
    <xf numFmtId="164" fontId="7" fillId="11" borderId="4" xfId="2" applyNumberFormat="1" applyFont="1" applyFill="1" applyBorder="1" applyAlignment="1">
      <alignment horizontal="center"/>
    </xf>
    <xf numFmtId="164" fontId="7" fillId="11" borderId="5" xfId="2" applyNumberFormat="1" applyFont="1" applyFill="1" applyBorder="1" applyAlignment="1">
      <alignment horizontal="center"/>
    </xf>
    <xf numFmtId="2" fontId="7" fillId="11" borderId="2" xfId="1" applyNumberFormat="1" applyFont="1" applyFill="1" applyBorder="1" applyAlignment="1">
      <alignment horizontal="center"/>
    </xf>
    <xf numFmtId="0" fontId="7" fillId="11" borderId="1" xfId="1" applyNumberFormat="1" applyFont="1" applyFill="1" applyBorder="1" applyAlignment="1">
      <alignment horizontal="center"/>
    </xf>
    <xf numFmtId="2" fontId="7" fillId="11" borderId="4" xfId="1" applyNumberFormat="1" applyFont="1" applyFill="1" applyBorder="1" applyAlignment="1">
      <alignment horizontal="center"/>
    </xf>
    <xf numFmtId="0" fontId="7" fillId="11" borderId="5" xfId="1" applyNumberFormat="1" applyFont="1" applyFill="1" applyBorder="1" applyAlignment="1">
      <alignment horizontal="center"/>
    </xf>
    <xf numFmtId="164" fontId="7" fillId="11" borderId="3" xfId="1" applyNumberFormat="1" applyFont="1" applyFill="1" applyBorder="1" applyAlignment="1">
      <alignment horizontal="center"/>
    </xf>
    <xf numFmtId="164" fontId="15" fillId="11" borderId="3" xfId="1" applyNumberFormat="1" applyFont="1" applyFill="1" applyBorder="1" applyAlignment="1">
      <alignment horizontal="center"/>
    </xf>
    <xf numFmtId="164" fontId="15" fillId="11" borderId="4" xfId="1" applyNumberFormat="1" applyFont="1" applyFill="1" applyBorder="1" applyAlignment="1">
      <alignment horizontal="center"/>
    </xf>
    <xf numFmtId="164" fontId="7" fillId="11" borderId="5" xfId="1" applyNumberFormat="1" applyFont="1" applyFill="1" applyBorder="1" applyAlignment="1">
      <alignment horizontal="center"/>
    </xf>
    <xf numFmtId="164" fontId="7" fillId="11" borderId="4" xfId="1" applyNumberFormat="1" applyFont="1" applyFill="1" applyBorder="1" applyAlignment="1">
      <alignment horizontal="center"/>
    </xf>
    <xf numFmtId="164" fontId="7" fillId="11" borderId="2" xfId="1" applyNumberFormat="1" applyFont="1" applyFill="1" applyBorder="1" applyAlignment="1">
      <alignment horizontal="center"/>
    </xf>
    <xf numFmtId="164" fontId="7" fillId="11" borderId="1" xfId="1" applyNumberFormat="1" applyFont="1" applyFill="1" applyBorder="1" applyAlignment="1">
      <alignment horizontal="center"/>
    </xf>
    <xf numFmtId="0" fontId="7" fillId="10" borderId="15" xfId="1" applyNumberFormat="1" applyFont="1" applyFill="1" applyBorder="1" applyAlignment="1">
      <alignment horizontal="center"/>
    </xf>
    <xf numFmtId="49" fontId="7" fillId="10" borderId="8" xfId="2" applyNumberFormat="1" applyFont="1" applyFill="1" applyBorder="1" applyAlignment="1">
      <alignment horizontal="center"/>
    </xf>
    <xf numFmtId="1" fontId="7" fillId="10" borderId="9" xfId="2" applyNumberFormat="1" applyFont="1" applyFill="1" applyBorder="1" applyAlignment="1">
      <alignment horizontal="center"/>
    </xf>
    <xf numFmtId="1" fontId="7" fillId="10" borderId="9" xfId="1" applyNumberFormat="1" applyFont="1" applyFill="1" applyBorder="1" applyAlignment="1">
      <alignment horizontal="center"/>
    </xf>
    <xf numFmtId="0" fontId="7" fillId="10" borderId="9" xfId="2" applyFont="1" applyFill="1" applyBorder="1" applyAlignment="1">
      <alignment horizontal="center"/>
    </xf>
    <xf numFmtId="164" fontId="7" fillId="10" borderId="20" xfId="2" applyNumberFormat="1" applyFont="1" applyFill="1" applyBorder="1" applyAlignment="1">
      <alignment horizontal="center"/>
    </xf>
    <xf numFmtId="0" fontId="7" fillId="10" borderId="8" xfId="1" applyNumberFormat="1" applyFont="1" applyFill="1" applyBorder="1" applyAlignment="1">
      <alignment horizontal="center"/>
    </xf>
    <xf numFmtId="0" fontId="7" fillId="10" borderId="7" xfId="1" applyNumberFormat="1" applyFont="1" applyFill="1" applyBorder="1" applyAlignment="1">
      <alignment horizontal="center"/>
    </xf>
    <xf numFmtId="0" fontId="7" fillId="10" borderId="6" xfId="1" applyNumberFormat="1" applyFont="1" applyFill="1" applyBorder="1" applyAlignment="1">
      <alignment horizontal="center"/>
    </xf>
    <xf numFmtId="0" fontId="7" fillId="10" borderId="20" xfId="1" applyNumberFormat="1" applyFont="1" applyFill="1" applyBorder="1" applyAlignment="1">
      <alignment horizontal="center"/>
    </xf>
    <xf numFmtId="0" fontId="7" fillId="10" borderId="9" xfId="1" applyNumberFormat="1" applyFont="1" applyFill="1" applyBorder="1" applyAlignment="1">
      <alignment horizontal="center"/>
    </xf>
    <xf numFmtId="3" fontId="15" fillId="10" borderId="13" xfId="1" applyNumberFormat="1" applyFont="1" applyFill="1" applyBorder="1" applyAlignment="1">
      <alignment horizontal="center"/>
    </xf>
    <xf numFmtId="3" fontId="15" fillId="10" borderId="34" xfId="1" applyNumberFormat="1" applyFont="1" applyFill="1" applyBorder="1" applyAlignment="1">
      <alignment horizontal="center"/>
    </xf>
    <xf numFmtId="164" fontId="15" fillId="10" borderId="9" xfId="1" applyNumberFormat="1" applyFont="1" applyFill="1" applyBorder="1" applyAlignment="1">
      <alignment horizontal="center"/>
    </xf>
    <xf numFmtId="164" fontId="15" fillId="10" borderId="6" xfId="1" applyNumberFormat="1" applyFont="1" applyFill="1" applyBorder="1" applyAlignment="1">
      <alignment horizontal="center"/>
    </xf>
    <xf numFmtId="1" fontId="7" fillId="9" borderId="2" xfId="2" applyNumberFormat="1" applyFont="1" applyFill="1" applyBorder="1" applyAlignment="1">
      <alignment horizontal="center"/>
    </xf>
    <xf numFmtId="49" fontId="7" fillId="9" borderId="2" xfId="2" applyNumberFormat="1" applyFont="1" applyFill="1" applyBorder="1" applyAlignment="1">
      <alignment horizontal="center"/>
    </xf>
    <xf numFmtId="0" fontId="7" fillId="3" borderId="2" xfId="1" applyNumberFormat="1" applyFont="1" applyFill="1" applyBorder="1" applyAlignment="1">
      <alignment horizontal="center"/>
    </xf>
    <xf numFmtId="0" fontId="7" fillId="6" borderId="2" xfId="1" applyNumberFormat="1" applyFont="1" applyFill="1" applyBorder="1" applyAlignment="1">
      <alignment horizontal="center"/>
    </xf>
    <xf numFmtId="0" fontId="7" fillId="2" borderId="2" xfId="1" applyNumberFormat="1" applyFont="1" applyFill="1" applyBorder="1" applyAlignment="1">
      <alignment horizontal="center"/>
    </xf>
    <xf numFmtId="2" fontId="15" fillId="9" borderId="4" xfId="1" applyNumberFormat="1" applyFont="1" applyFill="1" applyBorder="1" applyAlignment="1">
      <alignment horizontal="center"/>
    </xf>
    <xf numFmtId="2" fontId="15" fillId="9" borderId="5" xfId="1" applyNumberFormat="1" applyFont="1" applyFill="1" applyBorder="1" applyAlignment="1">
      <alignment horizontal="center"/>
    </xf>
    <xf numFmtId="2" fontId="15" fillId="11" borderId="4" xfId="1" applyNumberFormat="1" applyFont="1" applyFill="1" applyBorder="1" applyAlignment="1">
      <alignment horizontal="center"/>
    </xf>
    <xf numFmtId="2" fontId="15" fillId="11" borderId="5" xfId="1" applyNumberFormat="1" applyFont="1" applyFill="1" applyBorder="1" applyAlignment="1">
      <alignment horizontal="center"/>
    </xf>
    <xf numFmtId="1" fontId="10" fillId="4" borderId="41" xfId="1" applyFont="1" applyFill="1" applyBorder="1" applyAlignment="1">
      <alignment horizontal="left" wrapText="1"/>
    </xf>
    <xf numFmtId="1" fontId="10" fillId="4" borderId="42" xfId="1" applyFont="1" applyFill="1" applyBorder="1" applyAlignment="1">
      <alignment horizontal="left" wrapText="1"/>
    </xf>
    <xf numFmtId="49" fontId="10" fillId="3" borderId="42" xfId="1" applyNumberFormat="1" applyFont="1" applyFill="1" applyBorder="1" applyAlignment="1">
      <alignment wrapText="1"/>
    </xf>
    <xf numFmtId="0" fontId="10" fillId="6" borderId="42" xfId="1" applyNumberFormat="1" applyFont="1" applyFill="1" applyBorder="1" applyAlignment="1">
      <alignment horizontal="left"/>
    </xf>
    <xf numFmtId="0" fontId="10" fillId="2" borderId="42" xfId="1" applyNumberFormat="1" applyFont="1" applyFill="1" applyBorder="1"/>
    <xf numFmtId="0" fontId="10" fillId="5" borderId="42" xfId="1" applyNumberFormat="1" applyFont="1" applyFill="1" applyBorder="1"/>
    <xf numFmtId="0" fontId="10" fillId="7" borderId="42" xfId="1" applyNumberFormat="1" applyFont="1" applyFill="1" applyBorder="1"/>
    <xf numFmtId="0" fontId="8" fillId="8" borderId="42" xfId="1" applyNumberFormat="1" applyFont="1" applyFill="1" applyBorder="1" applyAlignment="1">
      <alignment horizontal="left"/>
    </xf>
    <xf numFmtId="0" fontId="8" fillId="8" borderId="42" xfId="1" applyNumberFormat="1" applyFont="1" applyFill="1" applyBorder="1"/>
    <xf numFmtId="0" fontId="10" fillId="9" borderId="42" xfId="1" applyNumberFormat="1" applyFont="1" applyFill="1" applyBorder="1" applyAlignment="1">
      <alignment horizontal="left"/>
    </xf>
    <xf numFmtId="0" fontId="10" fillId="11" borderId="43" xfId="1" applyNumberFormat="1" applyFont="1" applyFill="1" applyBorder="1" applyAlignment="1">
      <alignment horizontal="left"/>
    </xf>
    <xf numFmtId="0" fontId="10" fillId="10" borderId="43" xfId="1" applyNumberFormat="1" applyFont="1" applyFill="1" applyBorder="1"/>
    <xf numFmtId="0" fontId="10" fillId="10" borderId="44" xfId="1" applyNumberFormat="1" applyFont="1" applyFill="1" applyBorder="1"/>
    <xf numFmtId="0" fontId="7" fillId="4" borderId="33" xfId="1" applyNumberFormat="1" applyFont="1" applyFill="1" applyBorder="1" applyAlignment="1">
      <alignment horizontal="center"/>
    </xf>
    <xf numFmtId="0" fontId="7" fillId="4" borderId="32" xfId="1" applyNumberFormat="1" applyFont="1" applyFill="1" applyBorder="1" applyAlignment="1">
      <alignment horizontal="center"/>
    </xf>
    <xf numFmtId="0" fontId="7" fillId="4" borderId="4" xfId="1" applyNumberFormat="1" applyFont="1" applyFill="1" applyBorder="1" applyAlignment="1">
      <alignment horizontal="center"/>
    </xf>
    <xf numFmtId="0" fontId="7" fillId="4" borderId="5" xfId="1" applyNumberFormat="1" applyFont="1" applyFill="1" applyBorder="1" applyAlignment="1">
      <alignment horizontal="center"/>
    </xf>
    <xf numFmtId="0" fontId="7" fillId="5" borderId="6" xfId="1" applyNumberFormat="1" applyFont="1" applyFill="1" applyBorder="1" applyAlignment="1">
      <alignment horizontal="center"/>
    </xf>
    <xf numFmtId="0" fontId="7" fillId="5" borderId="20" xfId="1" applyNumberFormat="1" applyFont="1" applyFill="1" applyBorder="1" applyAlignment="1">
      <alignment horizontal="center"/>
    </xf>
    <xf numFmtId="0" fontId="7" fillId="8" borderId="1" xfId="1" applyNumberFormat="1" applyFont="1" applyFill="1" applyBorder="1" applyAlignment="1">
      <alignment horizontal="center"/>
    </xf>
    <xf numFmtId="164" fontId="15" fillId="8" borderId="49" xfId="1" applyNumberFormat="1" applyFont="1" applyFill="1" applyBorder="1" applyAlignment="1">
      <alignment horizontal="center"/>
    </xf>
    <xf numFmtId="2" fontId="7" fillId="3" borderId="4" xfId="1" applyNumberFormat="1" applyFont="1" applyFill="1" applyBorder="1" applyAlignment="1">
      <alignment horizontal="center"/>
    </xf>
    <xf numFmtId="2" fontId="7" fillId="6" borderId="4" xfId="1" applyNumberFormat="1" applyFont="1" applyFill="1" applyBorder="1" applyAlignment="1">
      <alignment horizontal="center"/>
    </xf>
    <xf numFmtId="2" fontId="7" fillId="2" borderId="4" xfId="1" applyNumberFormat="1" applyFont="1" applyFill="1" applyBorder="1" applyAlignment="1">
      <alignment horizontal="center"/>
    </xf>
    <xf numFmtId="2" fontId="7" fillId="5" borderId="4" xfId="1" applyNumberFormat="1" applyFont="1" applyFill="1" applyBorder="1" applyAlignment="1">
      <alignment horizontal="center"/>
    </xf>
    <xf numFmtId="2" fontId="7" fillId="7" borderId="4" xfId="1" applyNumberFormat="1" applyFont="1" applyFill="1" applyBorder="1" applyAlignment="1">
      <alignment horizontal="center"/>
    </xf>
    <xf numFmtId="164" fontId="7" fillId="5" borderId="8" xfId="1" applyNumberFormat="1" applyFont="1" applyFill="1" applyBorder="1" applyAlignment="1">
      <alignment horizontal="center"/>
    </xf>
    <xf numFmtId="164" fontId="7" fillId="7" borderId="2" xfId="1" applyNumberFormat="1" applyFont="1" applyFill="1" applyBorder="1" applyAlignment="1">
      <alignment horizontal="center"/>
    </xf>
    <xf numFmtId="164" fontId="15" fillId="9" borderId="2" xfId="1" applyNumberFormat="1" applyFont="1" applyFill="1" applyBorder="1" applyAlignment="1">
      <alignment horizontal="center"/>
    </xf>
    <xf numFmtId="164" fontId="15" fillId="11" borderId="2" xfId="1" applyNumberFormat="1" applyFont="1" applyFill="1" applyBorder="1" applyAlignment="1">
      <alignment horizontal="center"/>
    </xf>
    <xf numFmtId="164" fontId="15" fillId="10" borderId="2" xfId="1" applyNumberFormat="1" applyFont="1" applyFill="1" applyBorder="1" applyAlignment="1">
      <alignment horizontal="center"/>
    </xf>
    <xf numFmtId="164" fontId="15" fillId="10" borderId="8" xfId="1" applyNumberFormat="1" applyFont="1" applyFill="1" applyBorder="1" applyAlignment="1">
      <alignment horizontal="center"/>
    </xf>
    <xf numFmtId="164" fontId="7" fillId="5" borderId="1" xfId="1" applyNumberFormat="1" applyFont="1" applyFill="1" applyBorder="1" applyAlignment="1">
      <alignment horizontal="center"/>
    </xf>
    <xf numFmtId="164" fontId="7" fillId="5" borderId="7" xfId="1" applyNumberFormat="1" applyFont="1" applyFill="1" applyBorder="1" applyAlignment="1">
      <alignment horizontal="center"/>
    </xf>
    <xf numFmtId="164" fontId="7" fillId="7" borderId="1" xfId="1" applyNumberFormat="1" applyFont="1" applyFill="1" applyBorder="1" applyAlignment="1">
      <alignment horizontal="center"/>
    </xf>
    <xf numFmtId="0" fontId="7" fillId="13" borderId="45" xfId="1" applyNumberFormat="1" applyFont="1" applyFill="1" applyBorder="1" applyAlignment="1">
      <alignment horizontal="center"/>
    </xf>
    <xf numFmtId="0" fontId="10" fillId="13" borderId="2" xfId="1" applyNumberFormat="1" applyFont="1" applyFill="1" applyBorder="1"/>
    <xf numFmtId="49" fontId="7" fillId="13" borderId="3" xfId="2" applyNumberFormat="1" applyFont="1" applyFill="1" applyBorder="1" applyAlignment="1">
      <alignment horizontal="center"/>
    </xf>
    <xf numFmtId="1" fontId="7" fillId="13" borderId="3" xfId="2" applyNumberFormat="1" applyFont="1" applyFill="1" applyBorder="1" applyAlignment="1">
      <alignment horizontal="center"/>
    </xf>
    <xf numFmtId="1" fontId="7" fillId="13" borderId="3" xfId="1" applyNumberFormat="1" applyFont="1" applyFill="1" applyBorder="1" applyAlignment="1">
      <alignment horizontal="center"/>
    </xf>
    <xf numFmtId="0" fontId="7" fillId="13" borderId="3" xfId="2" applyFont="1" applyFill="1" applyBorder="1" applyAlignment="1">
      <alignment horizontal="center"/>
    </xf>
    <xf numFmtId="3" fontId="15" fillId="13" borderId="3" xfId="1" applyNumberFormat="1" applyFont="1" applyFill="1" applyBorder="1" applyAlignment="1">
      <alignment horizontal="center"/>
    </xf>
    <xf numFmtId="3" fontId="0" fillId="13" borderId="1" xfId="1" applyNumberFormat="1" applyFont="1" applyFill="1" applyBorder="1" applyAlignment="1">
      <alignment horizontal="center"/>
    </xf>
    <xf numFmtId="0" fontId="7" fillId="13" borderId="46" xfId="2" applyFont="1" applyFill="1" applyBorder="1" applyAlignment="1">
      <alignment horizontal="center"/>
    </xf>
    <xf numFmtId="164" fontId="7" fillId="13" borderId="48" xfId="2" applyNumberFormat="1" applyFont="1" applyFill="1" applyBorder="1" applyAlignment="1">
      <alignment horizontal="center"/>
    </xf>
    <xf numFmtId="0" fontId="7" fillId="13" borderId="46" xfId="1" applyNumberFormat="1" applyFont="1" applyFill="1" applyBorder="1" applyAlignment="1">
      <alignment horizontal="center"/>
    </xf>
    <xf numFmtId="0" fontId="7" fillId="13" borderId="48" xfId="1" applyNumberFormat="1" applyFont="1" applyFill="1" applyBorder="1" applyAlignment="1">
      <alignment horizontal="center"/>
    </xf>
    <xf numFmtId="0" fontId="7" fillId="13" borderId="2" xfId="1" applyNumberFormat="1" applyFont="1" applyFill="1" applyBorder="1" applyAlignment="1">
      <alignment horizontal="center"/>
    </xf>
    <xf numFmtId="0" fontId="7" fillId="13" borderId="1" xfId="1" applyNumberFormat="1" applyFont="1" applyFill="1" applyBorder="1" applyAlignment="1">
      <alignment horizontal="center"/>
    </xf>
    <xf numFmtId="0" fontId="7" fillId="13" borderId="47" xfId="1" applyNumberFormat="1" applyFont="1" applyFill="1" applyBorder="1" applyAlignment="1">
      <alignment horizontal="center"/>
    </xf>
    <xf numFmtId="0" fontId="7" fillId="13" borderId="3" xfId="1" applyNumberFormat="1" applyFont="1" applyFill="1" applyBorder="1" applyAlignment="1">
      <alignment horizontal="center"/>
    </xf>
    <xf numFmtId="164" fontId="15" fillId="13" borderId="2" xfId="1" applyNumberFormat="1" applyFont="1" applyFill="1" applyBorder="1" applyAlignment="1">
      <alignment horizontal="center"/>
    </xf>
    <xf numFmtId="164" fontId="15" fillId="13" borderId="3" xfId="1" applyNumberFormat="1" applyFont="1" applyFill="1" applyBorder="1" applyAlignment="1">
      <alignment horizontal="center"/>
    </xf>
    <xf numFmtId="164" fontId="15" fillId="13" borderId="46" xfId="1" applyNumberFormat="1" applyFont="1" applyFill="1" applyBorder="1" applyAlignment="1">
      <alignment horizontal="center"/>
    </xf>
    <xf numFmtId="164" fontId="15" fillId="13" borderId="47" xfId="1" applyNumberFormat="1" applyFont="1" applyFill="1" applyBorder="1" applyAlignment="1">
      <alignment horizontal="center"/>
    </xf>
    <xf numFmtId="0" fontId="7" fillId="14" borderId="15" xfId="1" applyNumberFormat="1" applyFont="1" applyFill="1" applyBorder="1" applyAlignment="1">
      <alignment horizontal="center"/>
    </xf>
    <xf numFmtId="0" fontId="10" fillId="14" borderId="40" xfId="1" applyNumberFormat="1" applyFont="1" applyFill="1" applyBorder="1"/>
    <xf numFmtId="49" fontId="7" fillId="14" borderId="8" xfId="2" applyNumberFormat="1" applyFont="1" applyFill="1" applyBorder="1" applyAlignment="1">
      <alignment horizontal="center"/>
    </xf>
    <xf numFmtId="1" fontId="7" fillId="14" borderId="9" xfId="2" applyNumberFormat="1" applyFont="1" applyFill="1" applyBorder="1" applyAlignment="1">
      <alignment horizontal="center"/>
    </xf>
    <xf numFmtId="1" fontId="7" fillId="14" borderId="3" xfId="2" applyNumberFormat="1" applyFont="1" applyFill="1" applyBorder="1" applyAlignment="1">
      <alignment horizontal="center"/>
    </xf>
    <xf numFmtId="1" fontId="7" fillId="14" borderId="9" xfId="1" applyNumberFormat="1" applyFont="1" applyFill="1" applyBorder="1" applyAlignment="1">
      <alignment horizontal="center"/>
    </xf>
    <xf numFmtId="0" fontId="7" fillId="14" borderId="9" xfId="2" applyFont="1" applyFill="1" applyBorder="1" applyAlignment="1">
      <alignment horizontal="center"/>
    </xf>
    <xf numFmtId="3" fontId="15" fillId="14" borderId="3" xfId="1" applyNumberFormat="1" applyFont="1" applyFill="1" applyBorder="1" applyAlignment="1">
      <alignment horizontal="center"/>
    </xf>
    <xf numFmtId="3" fontId="0" fillId="14" borderId="1" xfId="1" applyNumberFormat="1" applyFont="1" applyFill="1" applyBorder="1" applyAlignment="1">
      <alignment horizontal="center"/>
    </xf>
    <xf numFmtId="0" fontId="7" fillId="14" borderId="6" xfId="2" applyFont="1" applyFill="1" applyBorder="1" applyAlignment="1">
      <alignment horizontal="center"/>
    </xf>
    <xf numFmtId="164" fontId="7" fillId="14" borderId="5" xfId="2" applyNumberFormat="1" applyFont="1" applyFill="1" applyBorder="1" applyAlignment="1">
      <alignment horizontal="center"/>
    </xf>
    <xf numFmtId="0" fontId="7" fillId="14" borderId="6" xfId="1" applyNumberFormat="1" applyFont="1" applyFill="1" applyBorder="1" applyAlignment="1">
      <alignment horizontal="center"/>
    </xf>
    <xf numFmtId="0" fontId="7" fillId="14" borderId="5" xfId="1" applyNumberFormat="1" applyFont="1" applyFill="1" applyBorder="1" applyAlignment="1">
      <alignment horizontal="center"/>
    </xf>
    <xf numFmtId="0" fontId="7" fillId="14" borderId="8" xfId="1" applyNumberFormat="1" applyFont="1" applyFill="1" applyBorder="1" applyAlignment="1">
      <alignment horizontal="center"/>
    </xf>
    <xf numFmtId="0" fontId="7" fillId="14" borderId="1" xfId="1" applyNumberFormat="1" applyFont="1" applyFill="1" applyBorder="1" applyAlignment="1">
      <alignment horizontal="center"/>
    </xf>
    <xf numFmtId="0" fontId="7" fillId="14" borderId="4" xfId="1" applyNumberFormat="1" applyFont="1" applyFill="1" applyBorder="1" applyAlignment="1">
      <alignment horizontal="center"/>
    </xf>
    <xf numFmtId="0" fontId="7" fillId="14" borderId="3" xfId="1" applyNumberFormat="1" applyFont="1" applyFill="1" applyBorder="1" applyAlignment="1">
      <alignment horizontal="center"/>
    </xf>
    <xf numFmtId="0" fontId="7" fillId="14" borderId="2" xfId="1" applyNumberFormat="1" applyFont="1" applyFill="1" applyBorder="1" applyAlignment="1">
      <alignment horizontal="center"/>
    </xf>
    <xf numFmtId="164" fontId="15" fillId="14" borderId="2" xfId="1" applyNumberFormat="1" applyFont="1" applyFill="1" applyBorder="1" applyAlignment="1">
      <alignment horizontal="center"/>
    </xf>
    <xf numFmtId="164" fontId="15" fillId="14" borderId="3" xfId="1" applyNumberFormat="1" applyFont="1" applyFill="1" applyBorder="1" applyAlignment="1">
      <alignment horizontal="center"/>
    </xf>
    <xf numFmtId="164" fontId="15" fillId="14" borderId="4" xfId="1" applyNumberFormat="1" applyFont="1" applyFill="1" applyBorder="1" applyAlignment="1">
      <alignment horizontal="center"/>
    </xf>
    <xf numFmtId="0" fontId="20" fillId="12" borderId="10" xfId="1" applyNumberFormat="1" applyFont="1" applyFill="1" applyBorder="1" applyAlignment="1">
      <alignment horizontal="center"/>
    </xf>
    <xf numFmtId="0" fontId="21" fillId="12" borderId="42" xfId="1" applyNumberFormat="1" applyFont="1" applyFill="1" applyBorder="1"/>
    <xf numFmtId="49" fontId="20" fillId="12" borderId="2" xfId="2" applyNumberFormat="1" applyFont="1" applyFill="1" applyBorder="1" applyAlignment="1">
      <alignment horizontal="center"/>
    </xf>
    <xf numFmtId="1" fontId="20" fillId="12" borderId="3" xfId="2" applyNumberFormat="1" applyFont="1" applyFill="1" applyBorder="1" applyAlignment="1">
      <alignment horizontal="center"/>
    </xf>
    <xf numFmtId="1" fontId="20" fillId="12" borderId="3" xfId="1" applyNumberFormat="1" applyFont="1" applyFill="1" applyBorder="1" applyAlignment="1">
      <alignment horizontal="center"/>
    </xf>
    <xf numFmtId="0" fontId="20" fillId="12" borderId="3" xfId="2" applyFont="1" applyFill="1" applyBorder="1" applyAlignment="1">
      <alignment horizontal="center"/>
    </xf>
    <xf numFmtId="3" fontId="22" fillId="12" borderId="3" xfId="1" applyNumberFormat="1" applyFont="1" applyFill="1" applyBorder="1" applyAlignment="1">
      <alignment horizontal="center"/>
    </xf>
    <xf numFmtId="3" fontId="22" fillId="12" borderId="1" xfId="1" applyNumberFormat="1" applyFont="1" applyFill="1" applyBorder="1" applyAlignment="1">
      <alignment horizontal="center"/>
    </xf>
    <xf numFmtId="0" fontId="20" fillId="12" borderId="4" xfId="2" applyFont="1" applyFill="1" applyBorder="1" applyAlignment="1">
      <alignment horizontal="center"/>
    </xf>
    <xf numFmtId="164" fontId="20" fillId="12" borderId="5" xfId="2" applyNumberFormat="1" applyFont="1" applyFill="1" applyBorder="1" applyAlignment="1">
      <alignment horizontal="center"/>
    </xf>
    <xf numFmtId="0" fontId="20" fillId="12" borderId="4" xfId="1" applyNumberFormat="1" applyFont="1" applyFill="1" applyBorder="1" applyAlignment="1">
      <alignment horizontal="center"/>
    </xf>
    <xf numFmtId="0" fontId="20" fillId="12" borderId="5" xfId="1" applyNumberFormat="1" applyFont="1" applyFill="1" applyBorder="1" applyAlignment="1">
      <alignment horizontal="center"/>
    </xf>
    <xf numFmtId="0" fontId="20" fillId="12" borderId="2" xfId="1" applyNumberFormat="1" applyFont="1" applyFill="1" applyBorder="1" applyAlignment="1">
      <alignment horizontal="center"/>
    </xf>
    <xf numFmtId="0" fontId="20" fillId="12" borderId="1" xfId="1" applyNumberFormat="1" applyFont="1" applyFill="1" applyBorder="1" applyAlignment="1">
      <alignment horizontal="center"/>
    </xf>
    <xf numFmtId="0" fontId="20" fillId="12" borderId="3" xfId="1" applyNumberFormat="1" applyFont="1" applyFill="1" applyBorder="1" applyAlignment="1">
      <alignment horizontal="center"/>
    </xf>
    <xf numFmtId="164" fontId="22" fillId="12" borderId="2" xfId="1" applyNumberFormat="1" applyFont="1" applyFill="1" applyBorder="1" applyAlignment="1">
      <alignment horizontal="center"/>
    </xf>
    <xf numFmtId="164" fontId="22" fillId="12" borderId="3" xfId="1" applyNumberFormat="1" applyFont="1" applyFill="1" applyBorder="1" applyAlignment="1">
      <alignment horizontal="center"/>
    </xf>
    <xf numFmtId="164" fontId="22" fillId="12" borderId="4" xfId="1" applyNumberFormat="1" applyFont="1" applyFill="1" applyBorder="1" applyAlignment="1">
      <alignment horizontal="center"/>
    </xf>
    <xf numFmtId="0" fontId="20" fillId="12" borderId="15" xfId="1" applyNumberFormat="1" applyFont="1" applyFill="1" applyBorder="1" applyAlignment="1">
      <alignment horizontal="center"/>
    </xf>
    <xf numFmtId="0" fontId="21" fillId="12" borderId="44" xfId="1" applyNumberFormat="1" applyFont="1" applyFill="1" applyBorder="1"/>
    <xf numFmtId="49" fontId="20" fillId="12" borderId="8" xfId="2" applyNumberFormat="1" applyFont="1" applyFill="1" applyBorder="1" applyAlignment="1">
      <alignment horizontal="center"/>
    </xf>
    <xf numFmtId="1" fontId="20" fillId="12" borderId="9" xfId="2" applyNumberFormat="1" applyFont="1" applyFill="1" applyBorder="1" applyAlignment="1">
      <alignment horizontal="center"/>
    </xf>
    <xf numFmtId="1" fontId="20" fillId="12" borderId="9" xfId="1" applyNumberFormat="1" applyFont="1" applyFill="1" applyBorder="1" applyAlignment="1">
      <alignment horizontal="center"/>
    </xf>
    <xf numFmtId="0" fontId="20" fillId="12" borderId="9" xfId="2" applyFont="1" applyFill="1" applyBorder="1" applyAlignment="1">
      <alignment horizontal="center"/>
    </xf>
    <xf numFmtId="0" fontId="20" fillId="12" borderId="6" xfId="2" applyFont="1" applyFill="1" applyBorder="1" applyAlignment="1">
      <alignment horizontal="center"/>
    </xf>
    <xf numFmtId="164" fontId="20" fillId="12" borderId="20" xfId="2" applyNumberFormat="1" applyFont="1" applyFill="1" applyBorder="1" applyAlignment="1">
      <alignment horizontal="center"/>
    </xf>
    <xf numFmtId="0" fontId="20" fillId="12" borderId="6" xfId="1" applyNumberFormat="1" applyFont="1" applyFill="1" applyBorder="1" applyAlignment="1">
      <alignment horizontal="center"/>
    </xf>
    <xf numFmtId="0" fontId="20" fillId="12" borderId="20" xfId="1" applyNumberFormat="1" applyFont="1" applyFill="1" applyBorder="1" applyAlignment="1">
      <alignment horizontal="center"/>
    </xf>
    <xf numFmtId="0" fontId="20" fillId="12" borderId="8" xfId="1" applyNumberFormat="1" applyFont="1" applyFill="1" applyBorder="1" applyAlignment="1">
      <alignment horizontal="center"/>
    </xf>
    <xf numFmtId="0" fontId="20" fillId="12" borderId="7" xfId="1" applyNumberFormat="1" applyFont="1" applyFill="1" applyBorder="1" applyAlignment="1">
      <alignment horizontal="center"/>
    </xf>
    <xf numFmtId="0" fontId="20" fillId="12" borderId="9" xfId="1" applyNumberFormat="1" applyFont="1" applyFill="1" applyBorder="1" applyAlignment="1">
      <alignment horizontal="center"/>
    </xf>
    <xf numFmtId="164" fontId="22" fillId="12" borderId="8" xfId="1" applyNumberFormat="1" applyFont="1" applyFill="1" applyBorder="1" applyAlignment="1">
      <alignment horizontal="center"/>
    </xf>
    <xf numFmtId="164" fontId="22" fillId="12" borderId="9" xfId="1" applyNumberFormat="1" applyFont="1" applyFill="1" applyBorder="1" applyAlignment="1">
      <alignment horizontal="center"/>
    </xf>
    <xf numFmtId="164" fontId="22" fillId="12" borderId="6" xfId="1" applyNumberFormat="1" applyFont="1" applyFill="1" applyBorder="1" applyAlignment="1">
      <alignment horizontal="center"/>
    </xf>
    <xf numFmtId="0" fontId="7" fillId="10" borderId="4" xfId="2" applyFont="1" applyFill="1" applyBorder="1" applyAlignment="1">
      <alignment horizontal="center"/>
    </xf>
    <xf numFmtId="0" fontId="7" fillId="10" borderId="6" xfId="2" applyFont="1" applyFill="1" applyBorder="1" applyAlignment="1">
      <alignment horizontal="center"/>
    </xf>
    <xf numFmtId="0" fontId="7" fillId="0" borderId="0" xfId="1" applyNumberFormat="1" applyFont="1" applyAlignment="1">
      <alignment wrapText="1"/>
    </xf>
    <xf numFmtId="0" fontId="0" fillId="0" borderId="0" xfId="0" applyNumberFormat="1" applyAlignment="1"/>
    <xf numFmtId="0" fontId="4" fillId="0" borderId="35" xfId="1" applyNumberFormat="1" applyFont="1" applyBorder="1" applyAlignment="1">
      <alignment horizontal="center" vertical="center" wrapText="1"/>
    </xf>
    <xf numFmtId="0" fontId="4" fillId="0" borderId="36" xfId="1" applyNumberFormat="1" applyFont="1" applyBorder="1" applyAlignment="1">
      <alignment horizontal="center" vertical="center" wrapText="1"/>
    </xf>
    <xf numFmtId="0" fontId="4" fillId="0" borderId="37" xfId="1" applyNumberFormat="1" applyFont="1" applyBorder="1" applyAlignment="1">
      <alignment horizontal="center" vertical="center" wrapText="1"/>
    </xf>
    <xf numFmtId="0" fontId="4" fillId="0" borderId="23" xfId="1" applyNumberFormat="1" applyFont="1" applyFill="1" applyBorder="1" applyAlignment="1">
      <alignment horizontal="center" vertical="center" wrapText="1"/>
    </xf>
    <xf numFmtId="0" fontId="4" fillId="0" borderId="24" xfId="1" applyNumberFormat="1" applyFont="1" applyFill="1" applyBorder="1" applyAlignment="1">
      <alignment horizontal="center" vertical="center" wrapText="1"/>
    </xf>
    <xf numFmtId="0" fontId="4" fillId="0" borderId="25" xfId="1" applyNumberFormat="1" applyFont="1" applyFill="1" applyBorder="1" applyAlignment="1">
      <alignment horizontal="center" vertical="center" wrapText="1"/>
    </xf>
    <xf numFmtId="0" fontId="4" fillId="0" borderId="26" xfId="1" applyNumberFormat="1" applyFont="1" applyFill="1" applyBorder="1" applyAlignment="1">
      <alignment horizontal="center" vertical="center" wrapText="1"/>
    </xf>
    <xf numFmtId="0" fontId="4" fillId="0" borderId="16" xfId="1" applyNumberFormat="1" applyFont="1" applyFill="1" applyBorder="1" applyAlignment="1">
      <alignment horizontal="center" vertical="center" wrapText="1"/>
    </xf>
    <xf numFmtId="0" fontId="4" fillId="0" borderId="27" xfId="1" applyNumberFormat="1" applyFont="1" applyFill="1" applyBorder="1" applyAlignment="1">
      <alignment horizontal="center" vertical="center" wrapText="1"/>
    </xf>
    <xf numFmtId="0" fontId="4" fillId="0" borderId="28" xfId="1" applyNumberFormat="1" applyFont="1" applyFill="1" applyBorder="1" applyAlignment="1">
      <alignment horizontal="center" vertical="center" wrapText="1"/>
    </xf>
    <xf numFmtId="0" fontId="4" fillId="0" borderId="29" xfId="1" applyNumberFormat="1" applyFont="1" applyFill="1" applyBorder="1" applyAlignment="1">
      <alignment horizontal="center" vertical="center" wrapText="1"/>
    </xf>
    <xf numFmtId="0" fontId="4" fillId="0" borderId="20" xfId="1" applyNumberFormat="1" applyFont="1" applyFill="1" applyBorder="1" applyAlignment="1">
      <alignment horizontal="center" vertical="center" wrapText="1"/>
    </xf>
    <xf numFmtId="0" fontId="4" fillId="0" borderId="21" xfId="1" applyNumberFormat="1" applyFont="1" applyFill="1" applyBorder="1" applyAlignment="1">
      <alignment horizontal="center" vertical="center" wrapText="1"/>
    </xf>
    <xf numFmtId="0" fontId="4" fillId="0" borderId="14" xfId="1" applyNumberFormat="1" applyFont="1" applyBorder="1" applyAlignment="1">
      <alignment horizontal="center" vertical="center" wrapText="1"/>
    </xf>
    <xf numFmtId="0" fontId="4" fillId="0" borderId="10" xfId="1" applyNumberFormat="1" applyFont="1" applyBorder="1" applyAlignment="1">
      <alignment horizontal="center" vertical="center" wrapText="1"/>
    </xf>
    <xf numFmtId="0" fontId="4" fillId="0" borderId="15" xfId="1" applyNumberFormat="1" applyFont="1" applyBorder="1" applyAlignment="1">
      <alignment horizontal="center" vertical="center" wrapText="1"/>
    </xf>
    <xf numFmtId="0" fontId="3" fillId="0" borderId="16" xfId="1" applyNumberFormat="1" applyFont="1" applyBorder="1" applyAlignment="1">
      <alignment horizontal="center" vertical="center" wrapText="1"/>
    </xf>
    <xf numFmtId="0" fontId="3" fillId="0" borderId="17" xfId="1" applyNumberFormat="1" applyFont="1" applyBorder="1" applyAlignment="1">
      <alignment horizontal="center" vertical="center" wrapText="1"/>
    </xf>
    <xf numFmtId="0" fontId="3" fillId="0" borderId="18" xfId="1" applyNumberFormat="1" applyFont="1" applyBorder="1" applyAlignment="1">
      <alignment horizontal="center" vertical="center" wrapText="1"/>
    </xf>
    <xf numFmtId="0" fontId="3" fillId="0" borderId="13" xfId="1" applyNumberFormat="1" applyFont="1" applyBorder="1" applyAlignment="1">
      <alignment horizontal="center" vertical="center" wrapText="1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0" borderId="19" xfId="1" applyNumberFormat="1" applyFont="1" applyFill="1" applyBorder="1" applyAlignment="1">
      <alignment horizontal="center"/>
    </xf>
    <xf numFmtId="0" fontId="4" fillId="0" borderId="11" xfId="1" applyNumberFormat="1" applyFont="1" applyBorder="1" applyAlignment="1">
      <alignment horizontal="center" vertical="center" wrapText="1"/>
    </xf>
    <xf numFmtId="0" fontId="0" fillId="0" borderId="12" xfId="0" applyNumberFormat="1" applyBorder="1" applyAlignment="1">
      <alignment horizontal="center" vertical="center" wrapText="1"/>
    </xf>
    <xf numFmtId="0" fontId="4" fillId="0" borderId="9" xfId="1" applyNumberFormat="1" applyFont="1" applyFill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 wrapText="1"/>
    </xf>
    <xf numFmtId="0" fontId="4" fillId="0" borderId="30" xfId="1" applyNumberFormat="1" applyFont="1" applyFill="1" applyBorder="1" applyAlignment="1">
      <alignment horizontal="center"/>
    </xf>
    <xf numFmtId="0" fontId="4" fillId="0" borderId="31" xfId="1" applyNumberFormat="1" applyFont="1" applyFill="1" applyBorder="1" applyAlignment="1">
      <alignment horizontal="center"/>
    </xf>
    <xf numFmtId="0" fontId="4" fillId="0" borderId="32" xfId="1" applyNumberFormat="1" applyFont="1" applyFill="1" applyBorder="1" applyAlignment="1">
      <alignment horizontal="center"/>
    </xf>
    <xf numFmtId="0" fontId="4" fillId="0" borderId="4" xfId="1" applyNumberFormat="1" applyFont="1" applyFill="1" applyBorder="1" applyAlignment="1">
      <alignment horizontal="center" vertical="center" wrapText="1"/>
    </xf>
    <xf numFmtId="0" fontId="4" fillId="0" borderId="6" xfId="1" applyNumberFormat="1" applyFont="1" applyFill="1" applyBorder="1" applyAlignment="1">
      <alignment horizontal="center" vertical="center" wrapText="1"/>
    </xf>
    <xf numFmtId="0" fontId="4" fillId="0" borderId="3" xfId="1" applyNumberFormat="1" applyFont="1" applyFill="1" applyBorder="1" applyAlignment="1">
      <alignment horizontal="center" vertical="center" wrapText="1"/>
    </xf>
    <xf numFmtId="0" fontId="4" fillId="0" borderId="5" xfId="1" applyNumberFormat="1" applyFont="1" applyFill="1" applyBorder="1" applyAlignment="1">
      <alignment horizontal="center" vertical="center" wrapText="1"/>
    </xf>
    <xf numFmtId="0" fontId="4" fillId="0" borderId="33" xfId="1" applyNumberFormat="1" applyFont="1" applyFill="1" applyBorder="1" applyAlignment="1">
      <alignment horizontal="center"/>
    </xf>
    <xf numFmtId="0" fontId="4" fillId="0" borderId="7" xfId="1" applyNumberFormat="1" applyFont="1" applyFill="1" applyBorder="1" applyAlignment="1">
      <alignment horizontal="center" vertical="center" wrapText="1"/>
    </xf>
    <xf numFmtId="0" fontId="4" fillId="0" borderId="34" xfId="1" applyNumberFormat="1" applyFont="1" applyFill="1" applyBorder="1" applyAlignment="1">
      <alignment horizontal="center" vertical="center" wrapText="1"/>
    </xf>
    <xf numFmtId="0" fontId="4" fillId="0" borderId="17" xfId="1" applyNumberFormat="1" applyFont="1" applyFill="1" applyBorder="1" applyAlignment="1">
      <alignment horizontal="center" vertical="center" wrapText="1"/>
    </xf>
    <xf numFmtId="0" fontId="4" fillId="0" borderId="33" xfId="1" applyNumberFormat="1" applyFont="1" applyFill="1" applyBorder="1" applyAlignment="1">
      <alignment horizontal="center" vertical="center" wrapText="1"/>
    </xf>
    <xf numFmtId="0" fontId="4" fillId="0" borderId="32" xfId="1" applyNumberFormat="1" applyFont="1" applyFill="1" applyBorder="1" applyAlignment="1">
      <alignment horizontal="center" vertical="center" wrapText="1"/>
    </xf>
    <xf numFmtId="0" fontId="4" fillId="0" borderId="11" xfId="1" applyNumberFormat="1" applyFont="1" applyFill="1" applyBorder="1" applyAlignment="1">
      <alignment horizontal="center" vertical="center" wrapText="1"/>
    </xf>
    <xf numFmtId="0" fontId="4" fillId="0" borderId="12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0" fontId="4" fillId="0" borderId="22" xfId="1" applyNumberFormat="1" applyFont="1" applyFill="1" applyBorder="1" applyAlignment="1">
      <alignment horizontal="center" vertical="center" wrapText="1"/>
    </xf>
    <xf numFmtId="0" fontId="17" fillId="15" borderId="27" xfId="1" applyNumberFormat="1" applyFont="1" applyFill="1" applyBorder="1" applyAlignment="1">
      <alignment horizontal="center" vertical="center" wrapText="1"/>
    </xf>
    <xf numFmtId="0" fontId="17" fillId="15" borderId="21" xfId="0" applyNumberFormat="1" applyFont="1" applyFill="1" applyBorder="1" applyAlignment="1">
      <alignment horizontal="center" vertical="center" wrapText="1"/>
    </xf>
    <xf numFmtId="0" fontId="10" fillId="15" borderId="31" xfId="0" applyNumberFormat="1" applyFont="1" applyFill="1" applyBorder="1" applyAlignment="1">
      <alignment horizontal="center"/>
    </xf>
    <xf numFmtId="0" fontId="10" fillId="15" borderId="3" xfId="0" applyNumberFormat="1" applyFont="1" applyFill="1" applyBorder="1" applyAlignment="1">
      <alignment horizontal="center"/>
    </xf>
    <xf numFmtId="3" fontId="10" fillId="15" borderId="3" xfId="0" applyNumberFormat="1" applyFont="1" applyFill="1" applyBorder="1" applyAlignment="1">
      <alignment horizontal="center"/>
    </xf>
    <xf numFmtId="1" fontId="10" fillId="15" borderId="3" xfId="2" applyNumberFormat="1" applyFont="1" applyFill="1" applyBorder="1" applyAlignment="1">
      <alignment horizontal="center"/>
    </xf>
    <xf numFmtId="1" fontId="10" fillId="15" borderId="9" xfId="2" applyNumberFormat="1" applyFont="1" applyFill="1" applyBorder="1" applyAlignment="1">
      <alignment horizontal="center"/>
    </xf>
    <xf numFmtId="1" fontId="21" fillId="15" borderId="3" xfId="2" applyNumberFormat="1" applyFont="1" applyFill="1" applyBorder="1" applyAlignment="1">
      <alignment horizontal="center"/>
    </xf>
    <xf numFmtId="1" fontId="21" fillId="15" borderId="9" xfId="2" applyNumberFormat="1" applyFont="1" applyFill="1" applyBorder="1" applyAlignment="1">
      <alignment horizontal="center"/>
    </xf>
  </cellXfs>
  <cellStyles count="5">
    <cellStyle name="AutoFormat Options" xfId="1"/>
    <cellStyle name="AutoFormat Options 2" xfId="4"/>
    <cellStyle name="Normální" xfId="0" builtinId="0"/>
    <cellStyle name="normální_List1" xfId="2"/>
    <cellStyle name="normální_List1 2" xfId="3"/>
  </cellStyles>
  <dxfs count="0"/>
  <tableStyles count="0" defaultTableStyle="TableStyleMedium9" defaultPivotStyle="PivotStyleLight16"/>
  <colors>
    <mruColors>
      <color rgb="FF19B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168"/>
  <sheetViews>
    <sheetView tabSelected="1" view="pageBreakPreview" zoomScale="85" zoomScaleSheetLayoutView="85" workbookViewId="0">
      <pane xSplit="2" topLeftCell="C1" activePane="topRight" state="frozen"/>
      <selection pane="topRight" activeCell="G9" sqref="G9"/>
    </sheetView>
  </sheetViews>
  <sheetFormatPr defaultRowHeight="12.75" x14ac:dyDescent="0.2"/>
  <cols>
    <col min="1" max="1" width="5.7109375" customWidth="1"/>
    <col min="2" max="2" width="52.140625" customWidth="1"/>
    <col min="3" max="3" width="14.5703125" bestFit="1" customWidth="1"/>
    <col min="4" max="4" width="16.5703125" bestFit="1" customWidth="1"/>
    <col min="5" max="5" width="20.5703125" bestFit="1" customWidth="1"/>
    <col min="6" max="6" width="12.85546875" style="40" customWidth="1"/>
    <col min="7" max="7" width="11.28515625" customWidth="1"/>
    <col min="8" max="8" width="21.85546875" customWidth="1"/>
    <col min="9" max="9" width="12" customWidth="1"/>
    <col min="10" max="14" width="12.28515625" customWidth="1"/>
    <col min="15" max="18" width="12" customWidth="1"/>
    <col min="19" max="31" width="7.7109375" customWidth="1"/>
    <col min="32" max="32" width="7.7109375" style="36" customWidth="1"/>
    <col min="33" max="34" width="7.7109375" customWidth="1"/>
    <col min="35" max="35" width="9" customWidth="1"/>
    <col min="36" max="36" width="9.85546875" customWidth="1"/>
    <col min="37" max="37" width="10.140625" customWidth="1"/>
    <col min="38" max="43" width="7.7109375" customWidth="1"/>
    <col min="44" max="47" width="10.7109375" customWidth="1"/>
    <col min="48" max="48" width="12.42578125" customWidth="1"/>
    <col min="49" max="60" width="6.7109375" customWidth="1"/>
    <col min="61" max="16384" width="9.140625" style="1"/>
  </cols>
  <sheetData>
    <row r="1" spans="1:61" ht="16.5" thickBot="1" x14ac:dyDescent="0.3">
      <c r="A1" s="35"/>
      <c r="B1" s="35" t="s">
        <v>12</v>
      </c>
      <c r="C1" s="2"/>
      <c r="D1" s="35"/>
      <c r="E1" s="35"/>
      <c r="F1" s="41"/>
      <c r="S1" s="35" t="s">
        <v>12</v>
      </c>
    </row>
    <row r="2" spans="1:61" ht="18" customHeight="1" x14ac:dyDescent="0.2">
      <c r="A2" s="479" t="s">
        <v>13</v>
      </c>
      <c r="B2" s="466" t="s">
        <v>14</v>
      </c>
      <c r="C2" s="482" t="s">
        <v>15</v>
      </c>
      <c r="D2" s="484" t="s">
        <v>16</v>
      </c>
      <c r="E2" s="484" t="s">
        <v>54</v>
      </c>
      <c r="F2" s="509" t="s">
        <v>17</v>
      </c>
      <c r="G2" s="479" t="s">
        <v>18</v>
      </c>
      <c r="H2" s="488" t="s">
        <v>51</v>
      </c>
      <c r="I2" s="505" t="s">
        <v>19</v>
      </c>
      <c r="J2" s="487"/>
      <c r="K2" s="487"/>
      <c r="L2" s="487"/>
      <c r="M2" s="487"/>
      <c r="N2" s="487"/>
      <c r="O2" s="487"/>
      <c r="P2" s="487"/>
      <c r="Q2" s="487"/>
      <c r="R2" s="487"/>
      <c r="S2" s="473" t="s">
        <v>36</v>
      </c>
      <c r="T2" s="474"/>
      <c r="U2" s="473" t="s">
        <v>37</v>
      </c>
      <c r="V2" s="474"/>
      <c r="W2" s="503" t="s">
        <v>48</v>
      </c>
      <c r="X2" s="504"/>
      <c r="Y2" s="473" t="s">
        <v>38</v>
      </c>
      <c r="Z2" s="474"/>
      <c r="AA2" s="469" t="s">
        <v>39</v>
      </c>
      <c r="AB2" s="470"/>
      <c r="AC2" s="499" t="s">
        <v>40</v>
      </c>
      <c r="AD2" s="493"/>
      <c r="AE2" s="494"/>
      <c r="AF2" s="499" t="s">
        <v>44</v>
      </c>
      <c r="AG2" s="493"/>
      <c r="AH2" s="494"/>
      <c r="AI2" s="499" t="s">
        <v>47</v>
      </c>
      <c r="AJ2" s="493"/>
      <c r="AK2" s="494"/>
      <c r="AL2" s="499" t="s">
        <v>45</v>
      </c>
      <c r="AM2" s="493"/>
      <c r="AN2" s="494"/>
      <c r="AO2" s="492" t="s">
        <v>46</v>
      </c>
      <c r="AP2" s="493"/>
      <c r="AQ2" s="494"/>
      <c r="AV2" s="4"/>
      <c r="AX2" s="4"/>
      <c r="AZ2" s="4"/>
      <c r="BD2" s="4"/>
      <c r="BF2" s="4"/>
      <c r="BH2" s="1"/>
    </row>
    <row r="3" spans="1:61" ht="21.75" customHeight="1" x14ac:dyDescent="0.2">
      <c r="A3" s="480"/>
      <c r="B3" s="467"/>
      <c r="C3" s="483"/>
      <c r="D3" s="485"/>
      <c r="E3" s="485"/>
      <c r="F3" s="510"/>
      <c r="G3" s="480"/>
      <c r="H3" s="489"/>
      <c r="I3" s="506"/>
      <c r="J3" s="486" t="s">
        <v>49</v>
      </c>
      <c r="K3" s="486" t="s">
        <v>34</v>
      </c>
      <c r="L3" s="486" t="s">
        <v>35</v>
      </c>
      <c r="M3" s="486" t="s">
        <v>50</v>
      </c>
      <c r="N3" s="490" t="s">
        <v>29</v>
      </c>
      <c r="O3" s="490" t="s">
        <v>30</v>
      </c>
      <c r="P3" s="486" t="s">
        <v>31</v>
      </c>
      <c r="Q3" s="478" t="s">
        <v>32</v>
      </c>
      <c r="R3" s="490" t="s">
        <v>33</v>
      </c>
      <c r="S3" s="475"/>
      <c r="T3" s="476"/>
      <c r="U3" s="475"/>
      <c r="V3" s="476"/>
      <c r="W3" s="495"/>
      <c r="X3" s="498"/>
      <c r="Y3" s="475"/>
      <c r="Z3" s="476"/>
      <c r="AA3" s="471"/>
      <c r="AB3" s="472"/>
      <c r="AC3" s="495" t="s">
        <v>41</v>
      </c>
      <c r="AD3" s="497" t="s">
        <v>42</v>
      </c>
      <c r="AE3" s="498" t="s">
        <v>43</v>
      </c>
      <c r="AF3" s="495" t="s">
        <v>41</v>
      </c>
      <c r="AG3" s="497" t="s">
        <v>42</v>
      </c>
      <c r="AH3" s="498" t="s">
        <v>43</v>
      </c>
      <c r="AI3" s="495" t="s">
        <v>41</v>
      </c>
      <c r="AJ3" s="497" t="s">
        <v>42</v>
      </c>
      <c r="AK3" s="498" t="s">
        <v>43</v>
      </c>
      <c r="AL3" s="495" t="s">
        <v>41</v>
      </c>
      <c r="AM3" s="497" t="s">
        <v>42</v>
      </c>
      <c r="AN3" s="498" t="s">
        <v>43</v>
      </c>
      <c r="AO3" s="495" t="s">
        <v>41</v>
      </c>
      <c r="AP3" s="497" t="s">
        <v>42</v>
      </c>
      <c r="AQ3" s="498" t="s">
        <v>43</v>
      </c>
      <c r="AV3" s="4"/>
      <c r="AX3" s="4"/>
      <c r="AZ3" s="4"/>
      <c r="BD3" s="4"/>
      <c r="BF3" s="4"/>
      <c r="BH3" s="1"/>
    </row>
    <row r="4" spans="1:61" ht="12.75" customHeight="1" x14ac:dyDescent="0.2">
      <c r="A4" s="480"/>
      <c r="B4" s="467"/>
      <c r="C4" s="483"/>
      <c r="D4" s="485"/>
      <c r="E4" s="485"/>
      <c r="F4" s="510"/>
      <c r="G4" s="480"/>
      <c r="H4" s="489"/>
      <c r="I4" s="506"/>
      <c r="J4" s="486"/>
      <c r="K4" s="486"/>
      <c r="L4" s="486"/>
      <c r="M4" s="486"/>
      <c r="N4" s="491"/>
      <c r="O4" s="491"/>
      <c r="P4" s="486"/>
      <c r="Q4" s="478"/>
      <c r="R4" s="491"/>
      <c r="S4" s="496" t="s">
        <v>0</v>
      </c>
      <c r="T4" s="477" t="s">
        <v>1</v>
      </c>
      <c r="U4" s="496" t="s">
        <v>0</v>
      </c>
      <c r="V4" s="477" t="s">
        <v>1</v>
      </c>
      <c r="W4" s="495" t="s">
        <v>0</v>
      </c>
      <c r="X4" s="498" t="s">
        <v>1</v>
      </c>
      <c r="Y4" s="496" t="s">
        <v>0</v>
      </c>
      <c r="Z4" s="477" t="s">
        <v>1</v>
      </c>
      <c r="AA4" s="507" t="s">
        <v>0</v>
      </c>
      <c r="AB4" s="500" t="s">
        <v>1</v>
      </c>
      <c r="AC4" s="495"/>
      <c r="AD4" s="497"/>
      <c r="AE4" s="498"/>
      <c r="AF4" s="495"/>
      <c r="AG4" s="497"/>
      <c r="AH4" s="498"/>
      <c r="AI4" s="495"/>
      <c r="AJ4" s="497"/>
      <c r="AK4" s="498"/>
      <c r="AL4" s="495"/>
      <c r="AM4" s="497"/>
      <c r="AN4" s="498"/>
      <c r="AO4" s="495"/>
      <c r="AP4" s="497"/>
      <c r="AQ4" s="498"/>
      <c r="AV4" s="4"/>
      <c r="AX4" s="4"/>
      <c r="AZ4" s="4"/>
      <c r="BD4" s="4"/>
      <c r="BF4" s="4"/>
      <c r="BH4" s="1"/>
    </row>
    <row r="5" spans="1:61" ht="19.5" customHeight="1" thickBot="1" x14ac:dyDescent="0.25">
      <c r="A5" s="481"/>
      <c r="B5" s="468"/>
      <c r="C5" s="483"/>
      <c r="D5" s="485"/>
      <c r="E5" s="485"/>
      <c r="F5" s="510"/>
      <c r="G5" s="481"/>
      <c r="H5" s="489"/>
      <c r="I5" s="506"/>
      <c r="J5" s="486"/>
      <c r="K5" s="486"/>
      <c r="L5" s="486"/>
      <c r="M5" s="486"/>
      <c r="N5" s="491"/>
      <c r="O5" s="491"/>
      <c r="P5" s="486"/>
      <c r="Q5" s="478"/>
      <c r="R5" s="491"/>
      <c r="S5" s="502"/>
      <c r="T5" s="478"/>
      <c r="U5" s="502"/>
      <c r="V5" s="478"/>
      <c r="W5" s="496"/>
      <c r="X5" s="477"/>
      <c r="Y5" s="502"/>
      <c r="Z5" s="478"/>
      <c r="AA5" s="508"/>
      <c r="AB5" s="501"/>
      <c r="AC5" s="496"/>
      <c r="AD5" s="490"/>
      <c r="AE5" s="477"/>
      <c r="AF5" s="496"/>
      <c r="AG5" s="490"/>
      <c r="AH5" s="477"/>
      <c r="AI5" s="496"/>
      <c r="AJ5" s="490"/>
      <c r="AK5" s="477"/>
      <c r="AL5" s="496"/>
      <c r="AM5" s="490"/>
      <c r="AN5" s="477"/>
      <c r="AO5" s="496"/>
      <c r="AP5" s="490"/>
      <c r="AQ5" s="477"/>
      <c r="AV5" s="4"/>
      <c r="AX5" s="4"/>
      <c r="AZ5" s="4"/>
      <c r="BD5" s="4"/>
      <c r="BF5" s="4"/>
      <c r="BH5" s="1"/>
    </row>
    <row r="6" spans="1:61" s="86" customFormat="1" ht="16.5" customHeight="1" x14ac:dyDescent="0.2">
      <c r="A6" s="243">
        <v>1</v>
      </c>
      <c r="B6" s="352" t="s">
        <v>58</v>
      </c>
      <c r="C6" s="242">
        <v>8588003339300</v>
      </c>
      <c r="D6" s="214" t="s">
        <v>5</v>
      </c>
      <c r="E6" s="214" t="s">
        <v>65</v>
      </c>
      <c r="F6" s="511" t="s">
        <v>9</v>
      </c>
      <c r="G6" s="215">
        <v>10001</v>
      </c>
      <c r="H6" s="215" t="s">
        <v>52</v>
      </c>
      <c r="I6" s="216">
        <v>365</v>
      </c>
      <c r="J6" s="217">
        <v>21</v>
      </c>
      <c r="K6" s="217">
        <v>6</v>
      </c>
      <c r="L6" s="217">
        <v>12</v>
      </c>
      <c r="M6" s="217">
        <f t="shared" ref="M6:M18" si="0">K6*J6</f>
        <v>126</v>
      </c>
      <c r="N6" s="217">
        <f>J6*P6</f>
        <v>1512</v>
      </c>
      <c r="O6" s="217">
        <f>J6*R6</f>
        <v>7560</v>
      </c>
      <c r="P6" s="217">
        <v>72</v>
      </c>
      <c r="Q6" s="218">
        <v>5</v>
      </c>
      <c r="R6" s="218">
        <f>P6*Q6</f>
        <v>360</v>
      </c>
      <c r="S6" s="219">
        <v>0.06</v>
      </c>
      <c r="T6" s="222">
        <v>0.06</v>
      </c>
      <c r="U6" s="221">
        <f t="shared" ref="U6:U19" si="1">S6*J6</f>
        <v>1.26</v>
      </c>
      <c r="V6" s="222">
        <v>1.3859999999999999</v>
      </c>
      <c r="W6" s="226">
        <f t="shared" ref="W6:W18" si="2">U6*K6</f>
        <v>7.5600000000000005</v>
      </c>
      <c r="X6" s="220">
        <f t="shared" ref="X6:X19" si="3">V6*K6+0.22</f>
        <v>8.5359999999999996</v>
      </c>
      <c r="Y6" s="221">
        <f>W6*L6</f>
        <v>90.72</v>
      </c>
      <c r="Z6" s="223">
        <f>X6*L6+2.64</f>
        <v>105.07199999999999</v>
      </c>
      <c r="AA6" s="221">
        <f>Y6*Q6</f>
        <v>453.6</v>
      </c>
      <c r="AB6" s="223">
        <f>(Z6*Q6)+24</f>
        <v>549.3599999999999</v>
      </c>
      <c r="AC6" s="365">
        <v>0.13500000000000001</v>
      </c>
      <c r="AD6" s="224">
        <v>0.04</v>
      </c>
      <c r="AE6" s="366">
        <v>2.2000000000000002E-2</v>
      </c>
      <c r="AF6" s="226">
        <v>0.31</v>
      </c>
      <c r="AG6" s="225">
        <v>0.15</v>
      </c>
      <c r="AH6" s="220">
        <v>0.08</v>
      </c>
      <c r="AI6" s="219">
        <v>0.32</v>
      </c>
      <c r="AJ6" s="225">
        <v>0.24</v>
      </c>
      <c r="AK6" s="222">
        <v>0.32</v>
      </c>
      <c r="AL6" s="226">
        <v>1.2</v>
      </c>
      <c r="AM6" s="225">
        <v>0.8</v>
      </c>
      <c r="AN6" s="220">
        <v>0.32</v>
      </c>
      <c r="AO6" s="219">
        <v>1.2</v>
      </c>
      <c r="AP6" s="225">
        <v>0.8</v>
      </c>
      <c r="AQ6" s="222">
        <f t="shared" ref="AQ6:AQ12" si="4">AK6*Q6+0.15</f>
        <v>1.75</v>
      </c>
      <c r="AR6" s="80"/>
      <c r="AS6" s="80"/>
      <c r="AT6" s="80"/>
      <c r="AU6" s="80"/>
      <c r="AV6" s="81"/>
      <c r="AW6" s="82"/>
      <c r="AX6" s="83"/>
      <c r="AY6" s="84"/>
      <c r="AZ6" s="83"/>
      <c r="BA6" s="84"/>
      <c r="BB6" s="83"/>
      <c r="BC6" s="84"/>
      <c r="BD6" s="83"/>
      <c r="BE6" s="84"/>
      <c r="BF6" s="85"/>
      <c r="BG6" s="84"/>
    </row>
    <row r="7" spans="1:61" s="86" customFormat="1" ht="16.5" customHeight="1" x14ac:dyDescent="0.2">
      <c r="A7" s="281">
        <v>2</v>
      </c>
      <c r="B7" s="353" t="s">
        <v>59</v>
      </c>
      <c r="C7" s="68">
        <v>8588003339393</v>
      </c>
      <c r="D7" s="69" t="s">
        <v>4</v>
      </c>
      <c r="E7" s="69" t="s">
        <v>65</v>
      </c>
      <c r="F7" s="512" t="s">
        <v>9</v>
      </c>
      <c r="G7" s="279">
        <v>10002</v>
      </c>
      <c r="H7" s="205" t="s">
        <v>52</v>
      </c>
      <c r="I7" s="70">
        <v>365</v>
      </c>
      <c r="J7" s="71">
        <v>21</v>
      </c>
      <c r="K7" s="71">
        <v>6</v>
      </c>
      <c r="L7" s="71">
        <v>12</v>
      </c>
      <c r="M7" s="71">
        <f>K7*J7</f>
        <v>126</v>
      </c>
      <c r="N7" s="71">
        <f>J7*P7</f>
        <v>1512</v>
      </c>
      <c r="O7" s="71">
        <f t="shared" ref="O7:O25" si="5">J7*R7</f>
        <v>7560</v>
      </c>
      <c r="P7" s="71">
        <v>72</v>
      </c>
      <c r="Q7" s="72">
        <v>5</v>
      </c>
      <c r="R7" s="72">
        <f t="shared" ref="R7:R25" si="6">P7*Q7</f>
        <v>360</v>
      </c>
      <c r="S7" s="73">
        <v>0.06</v>
      </c>
      <c r="T7" s="79">
        <v>0.06</v>
      </c>
      <c r="U7" s="75">
        <f t="shared" si="1"/>
        <v>1.26</v>
      </c>
      <c r="V7" s="79">
        <v>1.3859999999999999</v>
      </c>
      <c r="W7" s="200">
        <f t="shared" si="2"/>
        <v>7.5600000000000005</v>
      </c>
      <c r="X7" s="74">
        <f t="shared" si="3"/>
        <v>8.5359999999999996</v>
      </c>
      <c r="Y7" s="75">
        <f t="shared" ref="Y7:Y19" si="7">W7*L7</f>
        <v>90.72</v>
      </c>
      <c r="Z7" s="76">
        <f t="shared" ref="Z7:Z19" si="8">X7*L7+2.64</f>
        <v>105.07199999999999</v>
      </c>
      <c r="AA7" s="75">
        <f t="shared" ref="AA7:AA25" si="9">Y7*Q7</f>
        <v>453.6</v>
      </c>
      <c r="AB7" s="76">
        <f t="shared" ref="AB7:AB19" si="10">(Z7*Q7)+24</f>
        <v>549.3599999999999</v>
      </c>
      <c r="AC7" s="367">
        <v>0.13500000000000001</v>
      </c>
      <c r="AD7" s="77">
        <v>0.04</v>
      </c>
      <c r="AE7" s="368">
        <v>2.2000000000000002E-2</v>
      </c>
      <c r="AF7" s="200">
        <v>0.31</v>
      </c>
      <c r="AG7" s="78">
        <v>0.15</v>
      </c>
      <c r="AH7" s="74">
        <v>0.08</v>
      </c>
      <c r="AI7" s="73">
        <v>0.32</v>
      </c>
      <c r="AJ7" s="78">
        <v>0.24</v>
      </c>
      <c r="AK7" s="79">
        <v>0.32</v>
      </c>
      <c r="AL7" s="200">
        <v>1.2</v>
      </c>
      <c r="AM7" s="78">
        <v>0.8</v>
      </c>
      <c r="AN7" s="74">
        <v>0.32</v>
      </c>
      <c r="AO7" s="73">
        <v>1.2</v>
      </c>
      <c r="AP7" s="78">
        <v>0.8</v>
      </c>
      <c r="AQ7" s="79">
        <f t="shared" si="4"/>
        <v>1.75</v>
      </c>
      <c r="AR7" s="80"/>
      <c r="AS7" s="80"/>
      <c r="AT7" s="80"/>
      <c r="AU7" s="80"/>
      <c r="AV7" s="81"/>
      <c r="AW7" s="82"/>
      <c r="AX7" s="83"/>
      <c r="AY7" s="84"/>
      <c r="AZ7" s="83"/>
      <c r="BA7" s="84"/>
      <c r="BB7" s="83"/>
      <c r="BC7" s="84"/>
      <c r="BD7" s="83"/>
      <c r="BE7" s="84"/>
      <c r="BF7" s="83"/>
      <c r="BG7" s="84"/>
    </row>
    <row r="8" spans="1:61" s="86" customFormat="1" ht="16.5" customHeight="1" x14ac:dyDescent="0.2">
      <c r="A8" s="208">
        <v>3</v>
      </c>
      <c r="B8" s="353" t="s">
        <v>60</v>
      </c>
      <c r="C8" s="68">
        <v>8588003339379</v>
      </c>
      <c r="D8" s="69" t="s">
        <v>3</v>
      </c>
      <c r="E8" s="69" t="s">
        <v>65</v>
      </c>
      <c r="F8" s="512" t="s">
        <v>9</v>
      </c>
      <c r="G8" s="87">
        <v>10003</v>
      </c>
      <c r="H8" s="205" t="s">
        <v>52</v>
      </c>
      <c r="I8" s="70">
        <v>365</v>
      </c>
      <c r="J8" s="71">
        <v>21</v>
      </c>
      <c r="K8" s="71">
        <v>6</v>
      </c>
      <c r="L8" s="71">
        <v>12</v>
      </c>
      <c r="M8" s="71">
        <f t="shared" si="0"/>
        <v>126</v>
      </c>
      <c r="N8" s="71">
        <f t="shared" ref="N8:N18" si="11">J8*P8</f>
        <v>1512</v>
      </c>
      <c r="O8" s="71">
        <f t="shared" si="5"/>
        <v>7560</v>
      </c>
      <c r="P8" s="71">
        <v>72</v>
      </c>
      <c r="Q8" s="72">
        <v>5</v>
      </c>
      <c r="R8" s="72">
        <f t="shared" si="6"/>
        <v>360</v>
      </c>
      <c r="S8" s="73">
        <v>0.06</v>
      </c>
      <c r="T8" s="79">
        <v>0.06</v>
      </c>
      <c r="U8" s="75">
        <f t="shared" si="1"/>
        <v>1.26</v>
      </c>
      <c r="V8" s="79">
        <v>1.3859999999999999</v>
      </c>
      <c r="W8" s="200">
        <f t="shared" si="2"/>
        <v>7.5600000000000005</v>
      </c>
      <c r="X8" s="74">
        <f t="shared" si="3"/>
        <v>8.5359999999999996</v>
      </c>
      <c r="Y8" s="75">
        <f t="shared" si="7"/>
        <v>90.72</v>
      </c>
      <c r="Z8" s="76">
        <f t="shared" si="8"/>
        <v>105.07199999999999</v>
      </c>
      <c r="AA8" s="75">
        <f t="shared" si="9"/>
        <v>453.6</v>
      </c>
      <c r="AB8" s="76">
        <f t="shared" si="10"/>
        <v>549.3599999999999</v>
      </c>
      <c r="AC8" s="367">
        <v>0.13500000000000001</v>
      </c>
      <c r="AD8" s="77">
        <v>0.04</v>
      </c>
      <c r="AE8" s="368">
        <v>2.2000000000000002E-2</v>
      </c>
      <c r="AF8" s="200">
        <v>0.31</v>
      </c>
      <c r="AG8" s="78">
        <v>0.15</v>
      </c>
      <c r="AH8" s="74">
        <v>0.08</v>
      </c>
      <c r="AI8" s="73">
        <v>0.32</v>
      </c>
      <c r="AJ8" s="78">
        <v>0.24</v>
      </c>
      <c r="AK8" s="79">
        <v>0.32</v>
      </c>
      <c r="AL8" s="200">
        <v>1.2</v>
      </c>
      <c r="AM8" s="78">
        <v>0.8</v>
      </c>
      <c r="AN8" s="74">
        <v>0.32</v>
      </c>
      <c r="AO8" s="73">
        <v>1.2</v>
      </c>
      <c r="AP8" s="78">
        <v>0.8</v>
      </c>
      <c r="AQ8" s="79">
        <f t="shared" si="4"/>
        <v>1.75</v>
      </c>
      <c r="AR8" s="80"/>
      <c r="AS8" s="80"/>
      <c r="AT8" s="80"/>
      <c r="AU8" s="80"/>
      <c r="AV8" s="81"/>
      <c r="AW8" s="82"/>
      <c r="AX8" s="83"/>
      <c r="AY8" s="84"/>
      <c r="AZ8" s="83"/>
      <c r="BA8" s="84"/>
      <c r="BB8" s="83"/>
      <c r="BC8" s="84"/>
      <c r="BD8" s="83"/>
      <c r="BE8" s="84"/>
      <c r="BF8" s="85"/>
      <c r="BG8" s="84"/>
    </row>
    <row r="9" spans="1:61" s="86" customFormat="1" ht="16.5" customHeight="1" x14ac:dyDescent="0.2">
      <c r="A9" s="208">
        <v>4</v>
      </c>
      <c r="B9" s="353" t="s">
        <v>61</v>
      </c>
      <c r="C9" s="68">
        <v>8588003339331</v>
      </c>
      <c r="D9" s="69" t="s">
        <v>2</v>
      </c>
      <c r="E9" s="69" t="s">
        <v>65</v>
      </c>
      <c r="F9" s="512" t="s">
        <v>9</v>
      </c>
      <c r="G9" s="87">
        <v>10004</v>
      </c>
      <c r="H9" s="205" t="s">
        <v>52</v>
      </c>
      <c r="I9" s="70">
        <v>365</v>
      </c>
      <c r="J9" s="71">
        <v>21</v>
      </c>
      <c r="K9" s="71">
        <v>6</v>
      </c>
      <c r="L9" s="71">
        <v>12</v>
      </c>
      <c r="M9" s="71">
        <f t="shared" si="0"/>
        <v>126</v>
      </c>
      <c r="N9" s="71">
        <f t="shared" si="11"/>
        <v>1512</v>
      </c>
      <c r="O9" s="71">
        <f t="shared" si="5"/>
        <v>7560</v>
      </c>
      <c r="P9" s="71">
        <v>72</v>
      </c>
      <c r="Q9" s="72">
        <v>5</v>
      </c>
      <c r="R9" s="72">
        <f t="shared" si="6"/>
        <v>360</v>
      </c>
      <c r="S9" s="73">
        <v>0.06</v>
      </c>
      <c r="T9" s="79">
        <v>0.06</v>
      </c>
      <c r="U9" s="75">
        <f t="shared" si="1"/>
        <v>1.26</v>
      </c>
      <c r="V9" s="79">
        <v>1.3859999999999999</v>
      </c>
      <c r="W9" s="200">
        <f t="shared" si="2"/>
        <v>7.5600000000000005</v>
      </c>
      <c r="X9" s="74">
        <f t="shared" si="3"/>
        <v>8.5359999999999996</v>
      </c>
      <c r="Y9" s="75">
        <f t="shared" si="7"/>
        <v>90.72</v>
      </c>
      <c r="Z9" s="76">
        <f t="shared" si="8"/>
        <v>105.07199999999999</v>
      </c>
      <c r="AA9" s="75">
        <f t="shared" si="9"/>
        <v>453.6</v>
      </c>
      <c r="AB9" s="76">
        <f t="shared" si="10"/>
        <v>549.3599999999999</v>
      </c>
      <c r="AC9" s="367">
        <v>0.13500000000000001</v>
      </c>
      <c r="AD9" s="77">
        <v>0.04</v>
      </c>
      <c r="AE9" s="368">
        <v>2.2000000000000002E-2</v>
      </c>
      <c r="AF9" s="200">
        <v>0.31</v>
      </c>
      <c r="AG9" s="78">
        <v>0.15</v>
      </c>
      <c r="AH9" s="74">
        <v>0.08</v>
      </c>
      <c r="AI9" s="73">
        <v>0.32</v>
      </c>
      <c r="AJ9" s="78">
        <v>0.24</v>
      </c>
      <c r="AK9" s="79">
        <v>0.32</v>
      </c>
      <c r="AL9" s="200">
        <v>1.2</v>
      </c>
      <c r="AM9" s="78">
        <v>0.8</v>
      </c>
      <c r="AN9" s="74">
        <v>0.32</v>
      </c>
      <c r="AO9" s="73">
        <v>1.2</v>
      </c>
      <c r="AP9" s="78">
        <v>0.8</v>
      </c>
      <c r="AQ9" s="79">
        <f t="shared" si="4"/>
        <v>1.75</v>
      </c>
      <c r="AR9" s="80"/>
      <c r="AS9" s="80"/>
      <c r="AT9" s="80"/>
      <c r="AU9" s="80"/>
      <c r="AV9" s="81"/>
      <c r="AW9" s="82"/>
      <c r="AX9" s="83"/>
      <c r="AY9" s="84"/>
      <c r="AZ9" s="83"/>
      <c r="BA9" s="84"/>
      <c r="BB9" s="83"/>
      <c r="BC9" s="84"/>
      <c r="BD9" s="83"/>
      <c r="BE9" s="84"/>
      <c r="BF9" s="85"/>
      <c r="BG9" s="84"/>
    </row>
    <row r="10" spans="1:61" s="86" customFormat="1" ht="16.5" customHeight="1" x14ac:dyDescent="0.2">
      <c r="A10" s="208">
        <v>5</v>
      </c>
      <c r="B10" s="353" t="s">
        <v>20</v>
      </c>
      <c r="C10" s="68"/>
      <c r="D10" s="69">
        <v>8588003339065</v>
      </c>
      <c r="E10" s="69" t="s">
        <v>65</v>
      </c>
      <c r="F10" s="512" t="s">
        <v>9</v>
      </c>
      <c r="G10" s="282" t="s">
        <v>11</v>
      </c>
      <c r="H10" s="205" t="s">
        <v>52</v>
      </c>
      <c r="I10" s="70">
        <v>365</v>
      </c>
      <c r="J10" s="71">
        <v>21</v>
      </c>
      <c r="K10" s="71">
        <v>6</v>
      </c>
      <c r="L10" s="71">
        <v>12</v>
      </c>
      <c r="M10" s="71">
        <f t="shared" si="0"/>
        <v>126</v>
      </c>
      <c r="N10" s="71">
        <f>J10*P10</f>
        <v>1512</v>
      </c>
      <c r="O10" s="71">
        <f t="shared" si="5"/>
        <v>7560</v>
      </c>
      <c r="P10" s="71">
        <v>72</v>
      </c>
      <c r="Q10" s="72">
        <v>5</v>
      </c>
      <c r="R10" s="72">
        <f t="shared" si="6"/>
        <v>360</v>
      </c>
      <c r="S10" s="73">
        <v>0.06</v>
      </c>
      <c r="T10" s="79">
        <v>0.06</v>
      </c>
      <c r="U10" s="75">
        <f t="shared" si="1"/>
        <v>1.26</v>
      </c>
      <c r="V10" s="79">
        <v>1.3859999999999999</v>
      </c>
      <c r="W10" s="200">
        <f t="shared" si="2"/>
        <v>7.5600000000000005</v>
      </c>
      <c r="X10" s="74">
        <f t="shared" si="3"/>
        <v>8.5359999999999996</v>
      </c>
      <c r="Y10" s="75">
        <f t="shared" si="7"/>
        <v>90.72</v>
      </c>
      <c r="Z10" s="76">
        <f t="shared" si="8"/>
        <v>105.07199999999999</v>
      </c>
      <c r="AA10" s="75">
        <f t="shared" si="9"/>
        <v>453.6</v>
      </c>
      <c r="AB10" s="76">
        <f t="shared" si="10"/>
        <v>549.3599999999999</v>
      </c>
      <c r="AC10" s="367">
        <v>0.13500000000000001</v>
      </c>
      <c r="AD10" s="77">
        <v>0.04</v>
      </c>
      <c r="AE10" s="368">
        <v>2.2000000000000002E-2</v>
      </c>
      <c r="AF10" s="200">
        <v>0.31</v>
      </c>
      <c r="AG10" s="78">
        <v>0.15</v>
      </c>
      <c r="AH10" s="74">
        <v>0.08</v>
      </c>
      <c r="AI10" s="73">
        <v>0.32</v>
      </c>
      <c r="AJ10" s="78">
        <v>0.24</v>
      </c>
      <c r="AK10" s="79">
        <v>0.32</v>
      </c>
      <c r="AL10" s="200">
        <v>1.2</v>
      </c>
      <c r="AM10" s="78">
        <v>0.8</v>
      </c>
      <c r="AN10" s="74">
        <v>0.32</v>
      </c>
      <c r="AO10" s="73">
        <v>1.2</v>
      </c>
      <c r="AP10" s="78">
        <v>0.8</v>
      </c>
      <c r="AQ10" s="79">
        <f t="shared" si="4"/>
        <v>1.75</v>
      </c>
      <c r="AR10" s="80"/>
      <c r="AS10" s="80"/>
      <c r="AT10" s="80"/>
      <c r="AU10" s="80"/>
      <c r="AV10" s="81"/>
      <c r="AW10" s="82"/>
      <c r="AX10" s="83"/>
      <c r="AY10" s="84"/>
      <c r="AZ10" s="83"/>
      <c r="BA10" s="84"/>
      <c r="BB10" s="83"/>
      <c r="BC10" s="84"/>
      <c r="BD10" s="83"/>
      <c r="BE10" s="84"/>
      <c r="BF10" s="85"/>
      <c r="BG10" s="84"/>
    </row>
    <row r="11" spans="1:61" s="96" customFormat="1" ht="16.5" customHeight="1" x14ac:dyDescent="0.2">
      <c r="A11" s="208">
        <v>6</v>
      </c>
      <c r="B11" s="353" t="s">
        <v>62</v>
      </c>
      <c r="C11" s="68">
        <v>8588003339355</v>
      </c>
      <c r="D11" s="69">
        <v>8588003339058</v>
      </c>
      <c r="E11" s="69" t="s">
        <v>65</v>
      </c>
      <c r="F11" s="512" t="s">
        <v>9</v>
      </c>
      <c r="G11" s="88">
        <v>10016</v>
      </c>
      <c r="H11" s="205" t="s">
        <v>52</v>
      </c>
      <c r="I11" s="70">
        <v>365</v>
      </c>
      <c r="J11" s="69">
        <v>21</v>
      </c>
      <c r="K11" s="69">
        <v>6</v>
      </c>
      <c r="L11" s="69">
        <v>12</v>
      </c>
      <c r="M11" s="71">
        <f t="shared" si="0"/>
        <v>126</v>
      </c>
      <c r="N11" s="71">
        <f t="shared" si="11"/>
        <v>1512</v>
      </c>
      <c r="O11" s="71">
        <f t="shared" si="5"/>
        <v>7560</v>
      </c>
      <c r="P11" s="71">
        <v>72</v>
      </c>
      <c r="Q11" s="72">
        <v>5</v>
      </c>
      <c r="R11" s="72">
        <f t="shared" si="6"/>
        <v>360</v>
      </c>
      <c r="S11" s="73">
        <v>0.06</v>
      </c>
      <c r="T11" s="79">
        <v>0.06</v>
      </c>
      <c r="U11" s="75">
        <f t="shared" si="1"/>
        <v>1.26</v>
      </c>
      <c r="V11" s="79">
        <v>1.3859999999999999</v>
      </c>
      <c r="W11" s="200">
        <f t="shared" si="2"/>
        <v>7.5600000000000005</v>
      </c>
      <c r="X11" s="74">
        <f t="shared" si="3"/>
        <v>8.5359999999999996</v>
      </c>
      <c r="Y11" s="75">
        <f t="shared" si="7"/>
        <v>90.72</v>
      </c>
      <c r="Z11" s="76">
        <f t="shared" si="8"/>
        <v>105.07199999999999</v>
      </c>
      <c r="AA11" s="75">
        <f t="shared" si="9"/>
        <v>453.6</v>
      </c>
      <c r="AB11" s="76">
        <f t="shared" si="10"/>
        <v>549.3599999999999</v>
      </c>
      <c r="AC11" s="367">
        <v>0.13500000000000001</v>
      </c>
      <c r="AD11" s="77">
        <v>0.04</v>
      </c>
      <c r="AE11" s="368">
        <v>2.2000000000000002E-2</v>
      </c>
      <c r="AF11" s="200">
        <v>0.31</v>
      </c>
      <c r="AG11" s="78">
        <v>0.15</v>
      </c>
      <c r="AH11" s="74">
        <v>0.08</v>
      </c>
      <c r="AI11" s="73">
        <v>0.32</v>
      </c>
      <c r="AJ11" s="78">
        <v>0.24</v>
      </c>
      <c r="AK11" s="79">
        <v>0.32</v>
      </c>
      <c r="AL11" s="200">
        <v>1.2</v>
      </c>
      <c r="AM11" s="78">
        <v>0.8</v>
      </c>
      <c r="AN11" s="74">
        <v>0.32</v>
      </c>
      <c r="AO11" s="73">
        <v>1.2</v>
      </c>
      <c r="AP11" s="78">
        <v>0.8</v>
      </c>
      <c r="AQ11" s="79">
        <f t="shared" si="4"/>
        <v>1.75</v>
      </c>
      <c r="AR11" s="89"/>
      <c r="AS11" s="90"/>
      <c r="AT11" s="89"/>
      <c r="AU11" s="89"/>
      <c r="AV11" s="89"/>
      <c r="AW11" s="81"/>
      <c r="AX11" s="91"/>
      <c r="AY11" s="92"/>
      <c r="AZ11" s="93"/>
      <c r="BA11" s="92"/>
      <c r="BB11" s="91"/>
      <c r="BC11" s="92"/>
      <c r="BD11" s="92"/>
      <c r="BE11" s="92"/>
      <c r="BF11" s="94"/>
      <c r="BG11" s="92"/>
      <c r="BH11" s="94"/>
      <c r="BI11" s="95"/>
    </row>
    <row r="12" spans="1:61" s="162" customFormat="1" ht="16.5" customHeight="1" x14ac:dyDescent="0.2">
      <c r="A12" s="209">
        <v>7</v>
      </c>
      <c r="B12" s="354" t="s">
        <v>64</v>
      </c>
      <c r="C12" s="143">
        <v>8588003339096</v>
      </c>
      <c r="D12" s="144">
        <v>8588003339140</v>
      </c>
      <c r="E12" s="303" t="s">
        <v>65</v>
      </c>
      <c r="F12" s="512" t="s">
        <v>9</v>
      </c>
      <c r="G12" s="145">
        <v>10009</v>
      </c>
      <c r="H12" s="145" t="s">
        <v>53</v>
      </c>
      <c r="I12" s="146">
        <v>365</v>
      </c>
      <c r="J12" s="141">
        <v>28</v>
      </c>
      <c r="K12" s="141">
        <v>6</v>
      </c>
      <c r="L12" s="141">
        <v>12</v>
      </c>
      <c r="M12" s="141">
        <f t="shared" si="0"/>
        <v>168</v>
      </c>
      <c r="N12" s="141">
        <f t="shared" si="11"/>
        <v>2016</v>
      </c>
      <c r="O12" s="141">
        <f t="shared" si="5"/>
        <v>10080</v>
      </c>
      <c r="P12" s="141">
        <v>72</v>
      </c>
      <c r="Q12" s="67">
        <v>5</v>
      </c>
      <c r="R12" s="67">
        <f t="shared" si="6"/>
        <v>360</v>
      </c>
      <c r="S12" s="147">
        <v>0.04</v>
      </c>
      <c r="T12" s="152">
        <v>0.04</v>
      </c>
      <c r="U12" s="373">
        <f t="shared" si="1"/>
        <v>1.1200000000000001</v>
      </c>
      <c r="V12" s="150">
        <v>1.246</v>
      </c>
      <c r="W12" s="345">
        <f t="shared" si="2"/>
        <v>6.7200000000000006</v>
      </c>
      <c r="X12" s="142">
        <f t="shared" si="3"/>
        <v>7.6959999999999997</v>
      </c>
      <c r="Y12" s="289">
        <f t="shared" si="7"/>
        <v>80.640000000000015</v>
      </c>
      <c r="Z12" s="149">
        <f>X12*L12+2.64</f>
        <v>94.992000000000004</v>
      </c>
      <c r="AA12" s="289">
        <f t="shared" si="9"/>
        <v>403.20000000000005</v>
      </c>
      <c r="AB12" s="149">
        <f t="shared" si="10"/>
        <v>498.96000000000004</v>
      </c>
      <c r="AC12" s="197">
        <v>0.14499999999999999</v>
      </c>
      <c r="AD12" s="145">
        <v>0.04</v>
      </c>
      <c r="AE12" s="150">
        <v>1.8000000000000002E-2</v>
      </c>
      <c r="AF12" s="201">
        <v>0.31</v>
      </c>
      <c r="AG12" s="151">
        <v>0.15</v>
      </c>
      <c r="AH12" s="148">
        <v>0.08</v>
      </c>
      <c r="AI12" s="147">
        <v>0.32</v>
      </c>
      <c r="AJ12" s="151">
        <v>0.24</v>
      </c>
      <c r="AK12" s="152">
        <v>0.32</v>
      </c>
      <c r="AL12" s="201">
        <v>1.2</v>
      </c>
      <c r="AM12" s="151">
        <v>0.8</v>
      </c>
      <c r="AN12" s="148">
        <v>0.32</v>
      </c>
      <c r="AO12" s="147">
        <v>1.2</v>
      </c>
      <c r="AP12" s="151">
        <v>0.8</v>
      </c>
      <c r="AQ12" s="152">
        <f t="shared" si="4"/>
        <v>1.75</v>
      </c>
      <c r="AR12" s="153"/>
      <c r="AS12" s="154"/>
      <c r="AT12" s="153"/>
      <c r="AU12" s="153"/>
      <c r="AV12" s="153"/>
      <c r="AW12" s="155"/>
      <c r="AX12" s="156"/>
      <c r="AY12" s="157"/>
      <c r="AZ12" s="158"/>
      <c r="BA12" s="159"/>
      <c r="BB12" s="160"/>
      <c r="BC12" s="157"/>
      <c r="BD12" s="161"/>
      <c r="BE12" s="157"/>
      <c r="BF12" s="161"/>
      <c r="BG12" s="159"/>
      <c r="BH12" s="160"/>
      <c r="BI12" s="153"/>
    </row>
    <row r="13" spans="1:61" s="162" customFormat="1" ht="16.5" customHeight="1" x14ac:dyDescent="0.2">
      <c r="A13" s="209">
        <v>8</v>
      </c>
      <c r="B13" s="354" t="s">
        <v>63</v>
      </c>
      <c r="C13" s="143">
        <v>8588003339102</v>
      </c>
      <c r="D13" s="144">
        <v>8588003339157</v>
      </c>
      <c r="E13" s="303" t="s">
        <v>65</v>
      </c>
      <c r="F13" s="512" t="s">
        <v>9</v>
      </c>
      <c r="G13" s="145">
        <v>10010</v>
      </c>
      <c r="H13" s="145" t="s">
        <v>53</v>
      </c>
      <c r="I13" s="146">
        <v>365</v>
      </c>
      <c r="J13" s="141">
        <v>28</v>
      </c>
      <c r="K13" s="141">
        <v>6</v>
      </c>
      <c r="L13" s="141">
        <v>12</v>
      </c>
      <c r="M13" s="141">
        <f t="shared" si="0"/>
        <v>168</v>
      </c>
      <c r="N13" s="141">
        <f t="shared" si="11"/>
        <v>2016</v>
      </c>
      <c r="O13" s="141">
        <f t="shared" si="5"/>
        <v>10080</v>
      </c>
      <c r="P13" s="141">
        <v>72</v>
      </c>
      <c r="Q13" s="67">
        <v>5</v>
      </c>
      <c r="R13" s="67">
        <f t="shared" si="6"/>
        <v>360</v>
      </c>
      <c r="S13" s="147">
        <v>0.04</v>
      </c>
      <c r="T13" s="152">
        <v>0.04</v>
      </c>
      <c r="U13" s="373">
        <f t="shared" si="1"/>
        <v>1.1200000000000001</v>
      </c>
      <c r="V13" s="150">
        <v>1.246</v>
      </c>
      <c r="W13" s="345">
        <f t="shared" si="2"/>
        <v>6.7200000000000006</v>
      </c>
      <c r="X13" s="142">
        <f t="shared" si="3"/>
        <v>7.6959999999999997</v>
      </c>
      <c r="Y13" s="289">
        <f t="shared" si="7"/>
        <v>80.640000000000015</v>
      </c>
      <c r="Z13" s="149">
        <f t="shared" si="8"/>
        <v>94.992000000000004</v>
      </c>
      <c r="AA13" s="289">
        <f t="shared" si="9"/>
        <v>403.20000000000005</v>
      </c>
      <c r="AB13" s="149">
        <f t="shared" si="10"/>
        <v>498.96000000000004</v>
      </c>
      <c r="AC13" s="197">
        <v>0.14499999999999999</v>
      </c>
      <c r="AD13" s="145">
        <v>0.04</v>
      </c>
      <c r="AE13" s="150">
        <v>1.8000000000000002E-2</v>
      </c>
      <c r="AF13" s="201">
        <v>0.31</v>
      </c>
      <c r="AG13" s="151">
        <v>0.15</v>
      </c>
      <c r="AH13" s="148">
        <v>0.08</v>
      </c>
      <c r="AI13" s="147">
        <v>0.32</v>
      </c>
      <c r="AJ13" s="151">
        <v>0.24</v>
      </c>
      <c r="AK13" s="152">
        <v>0.32</v>
      </c>
      <c r="AL13" s="201">
        <v>1.2</v>
      </c>
      <c r="AM13" s="151">
        <v>0.8</v>
      </c>
      <c r="AN13" s="148">
        <v>0.32</v>
      </c>
      <c r="AO13" s="147">
        <v>1.2</v>
      </c>
      <c r="AP13" s="151">
        <v>0.8</v>
      </c>
      <c r="AQ13" s="152">
        <f>(AN13*Q13)+0.15</f>
        <v>1.75</v>
      </c>
      <c r="AR13" s="153"/>
      <c r="AS13" s="154"/>
      <c r="AT13" s="153"/>
      <c r="AU13" s="153"/>
      <c r="AV13" s="153"/>
      <c r="AW13" s="155"/>
      <c r="AX13" s="156"/>
      <c r="AY13" s="157"/>
      <c r="AZ13" s="158"/>
      <c r="BA13" s="159"/>
      <c r="BB13" s="160"/>
      <c r="BC13" s="157"/>
      <c r="BD13" s="161"/>
      <c r="BE13" s="157"/>
      <c r="BF13" s="161"/>
      <c r="BG13" s="159"/>
      <c r="BH13" s="160"/>
      <c r="BI13" s="153"/>
    </row>
    <row r="14" spans="1:61" s="136" customFormat="1" ht="16.5" customHeight="1" x14ac:dyDescent="0.2">
      <c r="A14" s="210">
        <v>9</v>
      </c>
      <c r="B14" s="355" t="s">
        <v>21</v>
      </c>
      <c r="C14" s="115">
        <v>8588003339829</v>
      </c>
      <c r="D14" s="116">
        <v>8588003339836</v>
      </c>
      <c r="E14" s="116" t="s">
        <v>65</v>
      </c>
      <c r="F14" s="512" t="s">
        <v>10</v>
      </c>
      <c r="G14" s="117">
        <v>10017</v>
      </c>
      <c r="H14" s="117" t="s">
        <v>53</v>
      </c>
      <c r="I14" s="116">
        <v>365</v>
      </c>
      <c r="J14" s="116">
        <v>28</v>
      </c>
      <c r="K14" s="116">
        <v>6</v>
      </c>
      <c r="L14" s="116">
        <v>12</v>
      </c>
      <c r="M14" s="116">
        <f t="shared" si="0"/>
        <v>168</v>
      </c>
      <c r="N14" s="118">
        <f t="shared" si="11"/>
        <v>2016</v>
      </c>
      <c r="O14" s="118">
        <f t="shared" si="5"/>
        <v>10080</v>
      </c>
      <c r="P14" s="118">
        <v>72</v>
      </c>
      <c r="Q14" s="119">
        <v>5</v>
      </c>
      <c r="R14" s="119">
        <f t="shared" si="6"/>
        <v>360</v>
      </c>
      <c r="S14" s="120">
        <v>0.05</v>
      </c>
      <c r="T14" s="126">
        <v>0.05</v>
      </c>
      <c r="U14" s="374">
        <f t="shared" si="1"/>
        <v>1.4000000000000001</v>
      </c>
      <c r="V14" s="124">
        <v>1.526</v>
      </c>
      <c r="W14" s="346">
        <f t="shared" si="2"/>
        <v>8.4</v>
      </c>
      <c r="X14" s="114">
        <f t="shared" si="3"/>
        <v>9.3760000000000012</v>
      </c>
      <c r="Y14" s="290">
        <f t="shared" si="7"/>
        <v>100.80000000000001</v>
      </c>
      <c r="Z14" s="122">
        <f t="shared" si="8"/>
        <v>115.15200000000002</v>
      </c>
      <c r="AA14" s="290">
        <f t="shared" si="9"/>
        <v>504.00000000000006</v>
      </c>
      <c r="AB14" s="122">
        <f t="shared" si="10"/>
        <v>599.7600000000001</v>
      </c>
      <c r="AC14" s="198">
        <v>0.14499999999999999</v>
      </c>
      <c r="AD14" s="123">
        <v>0.04</v>
      </c>
      <c r="AE14" s="124">
        <v>1.8000000000000002E-2</v>
      </c>
      <c r="AF14" s="202">
        <v>0.31</v>
      </c>
      <c r="AG14" s="125">
        <v>0.15</v>
      </c>
      <c r="AH14" s="121">
        <v>0.08</v>
      </c>
      <c r="AI14" s="120">
        <v>0.32</v>
      </c>
      <c r="AJ14" s="125">
        <v>0.24</v>
      </c>
      <c r="AK14" s="126">
        <v>0.32</v>
      </c>
      <c r="AL14" s="202">
        <v>1.2</v>
      </c>
      <c r="AM14" s="125">
        <v>0.8</v>
      </c>
      <c r="AN14" s="121">
        <v>0.32</v>
      </c>
      <c r="AO14" s="120">
        <v>1.2</v>
      </c>
      <c r="AP14" s="125">
        <v>0.8</v>
      </c>
      <c r="AQ14" s="126">
        <f t="shared" ref="AQ14:AQ18" si="12">(AK14*Q14)+0.15</f>
        <v>1.75</v>
      </c>
      <c r="AR14" s="127"/>
      <c r="AS14" s="128"/>
      <c r="AT14" s="127"/>
      <c r="AU14" s="127"/>
      <c r="AV14" s="127"/>
      <c r="AW14" s="129"/>
      <c r="AX14" s="130"/>
      <c r="AY14" s="131"/>
      <c r="AZ14" s="132"/>
      <c r="BA14" s="133"/>
      <c r="BB14" s="134"/>
      <c r="BC14" s="131"/>
      <c r="BD14" s="135"/>
      <c r="BE14" s="131"/>
      <c r="BF14" s="135"/>
      <c r="BG14" s="133"/>
      <c r="BH14" s="134"/>
      <c r="BI14" s="127"/>
    </row>
    <row r="15" spans="1:61" s="136" customFormat="1" ht="16.5" customHeight="1" x14ac:dyDescent="0.2">
      <c r="A15" s="210">
        <v>10</v>
      </c>
      <c r="B15" s="355" t="s">
        <v>22</v>
      </c>
      <c r="C15" s="115">
        <v>8588003339843</v>
      </c>
      <c r="D15" s="116">
        <v>8588003339850</v>
      </c>
      <c r="E15" s="116" t="s">
        <v>65</v>
      </c>
      <c r="F15" s="512" t="s">
        <v>10</v>
      </c>
      <c r="G15" s="117">
        <v>10018</v>
      </c>
      <c r="H15" s="117" t="s">
        <v>53</v>
      </c>
      <c r="I15" s="116">
        <v>365</v>
      </c>
      <c r="J15" s="116">
        <v>28</v>
      </c>
      <c r="K15" s="116">
        <v>6</v>
      </c>
      <c r="L15" s="116">
        <v>12</v>
      </c>
      <c r="M15" s="116">
        <f t="shared" si="0"/>
        <v>168</v>
      </c>
      <c r="N15" s="118">
        <f t="shared" si="11"/>
        <v>2016</v>
      </c>
      <c r="O15" s="118">
        <f t="shared" si="5"/>
        <v>10080</v>
      </c>
      <c r="P15" s="118">
        <v>72</v>
      </c>
      <c r="Q15" s="119">
        <v>5</v>
      </c>
      <c r="R15" s="119">
        <f t="shared" si="6"/>
        <v>360</v>
      </c>
      <c r="S15" s="120">
        <v>0.05</v>
      </c>
      <c r="T15" s="126">
        <v>0.05</v>
      </c>
      <c r="U15" s="374">
        <f t="shared" si="1"/>
        <v>1.4000000000000001</v>
      </c>
      <c r="V15" s="124">
        <v>1.526</v>
      </c>
      <c r="W15" s="346">
        <f t="shared" si="2"/>
        <v>8.4</v>
      </c>
      <c r="X15" s="114">
        <f t="shared" si="3"/>
        <v>9.3760000000000012</v>
      </c>
      <c r="Y15" s="290">
        <f t="shared" si="7"/>
        <v>100.80000000000001</v>
      </c>
      <c r="Z15" s="122">
        <f t="shared" si="8"/>
        <v>115.15200000000002</v>
      </c>
      <c r="AA15" s="290">
        <f t="shared" si="9"/>
        <v>504.00000000000006</v>
      </c>
      <c r="AB15" s="122">
        <f t="shared" si="10"/>
        <v>599.7600000000001</v>
      </c>
      <c r="AC15" s="198">
        <v>0.14499999999999999</v>
      </c>
      <c r="AD15" s="123">
        <v>0.04</v>
      </c>
      <c r="AE15" s="124">
        <v>1.8000000000000002E-2</v>
      </c>
      <c r="AF15" s="202">
        <v>0.31</v>
      </c>
      <c r="AG15" s="125">
        <v>0.15</v>
      </c>
      <c r="AH15" s="121">
        <v>0.08</v>
      </c>
      <c r="AI15" s="120">
        <v>0.32</v>
      </c>
      <c r="AJ15" s="125">
        <v>0.24</v>
      </c>
      <c r="AK15" s="126">
        <v>0.32</v>
      </c>
      <c r="AL15" s="202">
        <v>1.2</v>
      </c>
      <c r="AM15" s="125">
        <v>0.8</v>
      </c>
      <c r="AN15" s="121">
        <v>0.32</v>
      </c>
      <c r="AO15" s="120">
        <v>1.2</v>
      </c>
      <c r="AP15" s="125">
        <v>0.8</v>
      </c>
      <c r="AQ15" s="126">
        <f t="shared" si="12"/>
        <v>1.75</v>
      </c>
      <c r="AR15" s="127"/>
      <c r="AS15" s="128"/>
      <c r="AT15" s="127"/>
      <c r="AU15" s="127"/>
      <c r="AV15" s="127"/>
      <c r="AW15" s="129"/>
      <c r="AX15" s="130"/>
      <c r="AY15" s="131"/>
      <c r="AZ15" s="132"/>
      <c r="BA15" s="133"/>
      <c r="BB15" s="134"/>
      <c r="BC15" s="131"/>
      <c r="BD15" s="135"/>
      <c r="BE15" s="131"/>
      <c r="BF15" s="135"/>
      <c r="BG15" s="133"/>
      <c r="BH15" s="134"/>
      <c r="BI15" s="127"/>
    </row>
    <row r="16" spans="1:61" s="139" customFormat="1" ht="16.5" customHeight="1" x14ac:dyDescent="0.2">
      <c r="A16" s="210">
        <v>11</v>
      </c>
      <c r="B16" s="355" t="s">
        <v>23</v>
      </c>
      <c r="C16" s="115">
        <v>8588003339775</v>
      </c>
      <c r="D16" s="116">
        <v>8588003339782</v>
      </c>
      <c r="E16" s="116" t="s">
        <v>65</v>
      </c>
      <c r="F16" s="512" t="s">
        <v>10</v>
      </c>
      <c r="G16" s="117">
        <v>10019</v>
      </c>
      <c r="H16" s="117" t="s">
        <v>53</v>
      </c>
      <c r="I16" s="137">
        <v>365</v>
      </c>
      <c r="J16" s="137">
        <v>28</v>
      </c>
      <c r="K16" s="137">
        <v>6</v>
      </c>
      <c r="L16" s="137">
        <v>12</v>
      </c>
      <c r="M16" s="116">
        <f t="shared" si="0"/>
        <v>168</v>
      </c>
      <c r="N16" s="118">
        <f t="shared" si="11"/>
        <v>2016</v>
      </c>
      <c r="O16" s="118">
        <f t="shared" si="5"/>
        <v>10080</v>
      </c>
      <c r="P16" s="118">
        <v>72</v>
      </c>
      <c r="Q16" s="119">
        <v>5</v>
      </c>
      <c r="R16" s="119">
        <f t="shared" si="6"/>
        <v>360</v>
      </c>
      <c r="S16" s="120">
        <v>0.05</v>
      </c>
      <c r="T16" s="126">
        <v>0.05</v>
      </c>
      <c r="U16" s="374">
        <f t="shared" si="1"/>
        <v>1.4000000000000001</v>
      </c>
      <c r="V16" s="124">
        <v>1.526</v>
      </c>
      <c r="W16" s="346">
        <f t="shared" si="2"/>
        <v>8.4</v>
      </c>
      <c r="X16" s="114">
        <f t="shared" si="3"/>
        <v>9.3760000000000012</v>
      </c>
      <c r="Y16" s="290">
        <f t="shared" si="7"/>
        <v>100.80000000000001</v>
      </c>
      <c r="Z16" s="122">
        <f t="shared" si="8"/>
        <v>115.15200000000002</v>
      </c>
      <c r="AA16" s="290">
        <f t="shared" si="9"/>
        <v>504.00000000000006</v>
      </c>
      <c r="AB16" s="122">
        <f t="shared" si="10"/>
        <v>599.7600000000001</v>
      </c>
      <c r="AC16" s="198">
        <v>0.14499999999999999</v>
      </c>
      <c r="AD16" s="123">
        <v>0.04</v>
      </c>
      <c r="AE16" s="124">
        <v>1.8000000000000002E-2</v>
      </c>
      <c r="AF16" s="202">
        <v>0.31</v>
      </c>
      <c r="AG16" s="125">
        <v>0.15</v>
      </c>
      <c r="AH16" s="121">
        <v>0.08</v>
      </c>
      <c r="AI16" s="120">
        <v>0.32</v>
      </c>
      <c r="AJ16" s="125">
        <v>0.24</v>
      </c>
      <c r="AK16" s="126">
        <v>0.32</v>
      </c>
      <c r="AL16" s="202">
        <v>1.2</v>
      </c>
      <c r="AM16" s="125">
        <v>0.8</v>
      </c>
      <c r="AN16" s="121">
        <v>0.32</v>
      </c>
      <c r="AO16" s="120">
        <v>1.2</v>
      </c>
      <c r="AP16" s="125">
        <v>0.8</v>
      </c>
      <c r="AQ16" s="126">
        <f t="shared" si="12"/>
        <v>1.75</v>
      </c>
      <c r="AR16" s="127"/>
      <c r="AS16" s="128"/>
      <c r="AT16" s="127"/>
      <c r="AU16" s="127"/>
      <c r="AV16" s="127"/>
      <c r="AW16" s="129"/>
      <c r="AX16" s="135"/>
      <c r="AY16" s="131"/>
      <c r="AZ16" s="135"/>
      <c r="BA16" s="131"/>
      <c r="BB16" s="135"/>
      <c r="BC16" s="131"/>
      <c r="BD16" s="135"/>
      <c r="BE16" s="131"/>
      <c r="BF16" s="135"/>
      <c r="BG16" s="131"/>
      <c r="BH16" s="135"/>
      <c r="BI16" s="138"/>
    </row>
    <row r="17" spans="1:61" s="139" customFormat="1" ht="16.5" customHeight="1" x14ac:dyDescent="0.2">
      <c r="A17" s="210">
        <v>12</v>
      </c>
      <c r="B17" s="355" t="s">
        <v>24</v>
      </c>
      <c r="C17" s="115">
        <v>8588003339799</v>
      </c>
      <c r="D17" s="116">
        <v>8588003339805</v>
      </c>
      <c r="E17" s="116" t="s">
        <v>65</v>
      </c>
      <c r="F17" s="512" t="s">
        <v>10</v>
      </c>
      <c r="G17" s="117">
        <v>10020</v>
      </c>
      <c r="H17" s="117" t="s">
        <v>53</v>
      </c>
      <c r="I17" s="137">
        <v>365</v>
      </c>
      <c r="J17" s="137">
        <v>28</v>
      </c>
      <c r="K17" s="137">
        <v>6</v>
      </c>
      <c r="L17" s="137">
        <v>12</v>
      </c>
      <c r="M17" s="116">
        <f t="shared" si="0"/>
        <v>168</v>
      </c>
      <c r="N17" s="118">
        <f>J17*P17</f>
        <v>2016</v>
      </c>
      <c r="O17" s="118">
        <f t="shared" si="5"/>
        <v>10080</v>
      </c>
      <c r="P17" s="118">
        <v>72</v>
      </c>
      <c r="Q17" s="119">
        <v>5</v>
      </c>
      <c r="R17" s="119">
        <f t="shared" si="6"/>
        <v>360</v>
      </c>
      <c r="S17" s="120">
        <v>0.05</v>
      </c>
      <c r="T17" s="126">
        <v>0.05</v>
      </c>
      <c r="U17" s="374">
        <f t="shared" si="1"/>
        <v>1.4000000000000001</v>
      </c>
      <c r="V17" s="124">
        <v>1.526</v>
      </c>
      <c r="W17" s="346">
        <f t="shared" si="2"/>
        <v>8.4</v>
      </c>
      <c r="X17" s="114">
        <f t="shared" si="3"/>
        <v>9.3760000000000012</v>
      </c>
      <c r="Y17" s="290">
        <f t="shared" si="7"/>
        <v>100.80000000000001</v>
      </c>
      <c r="Z17" s="122">
        <f t="shared" si="8"/>
        <v>115.15200000000002</v>
      </c>
      <c r="AA17" s="290">
        <f t="shared" si="9"/>
        <v>504.00000000000006</v>
      </c>
      <c r="AB17" s="122">
        <f t="shared" si="10"/>
        <v>599.7600000000001</v>
      </c>
      <c r="AC17" s="198">
        <v>0.14499999999999999</v>
      </c>
      <c r="AD17" s="123">
        <v>0.04</v>
      </c>
      <c r="AE17" s="124">
        <v>1.8000000000000002E-2</v>
      </c>
      <c r="AF17" s="202">
        <v>0.31</v>
      </c>
      <c r="AG17" s="125">
        <v>0.15</v>
      </c>
      <c r="AH17" s="121">
        <v>0.08</v>
      </c>
      <c r="AI17" s="120">
        <v>0.32</v>
      </c>
      <c r="AJ17" s="125">
        <v>0.24</v>
      </c>
      <c r="AK17" s="126">
        <v>0.32</v>
      </c>
      <c r="AL17" s="202">
        <v>1.2</v>
      </c>
      <c r="AM17" s="125">
        <v>0.8</v>
      </c>
      <c r="AN17" s="121">
        <v>0.32</v>
      </c>
      <c r="AO17" s="120">
        <v>1.2</v>
      </c>
      <c r="AP17" s="125">
        <v>0.8</v>
      </c>
      <c r="AQ17" s="126">
        <f>(AK17*Q17)+0.15</f>
        <v>1.75</v>
      </c>
      <c r="AR17" s="127"/>
      <c r="AS17" s="128"/>
      <c r="AT17" s="127"/>
      <c r="AU17" s="127"/>
      <c r="AV17" s="127"/>
      <c r="AW17" s="129"/>
      <c r="AX17" s="135"/>
      <c r="AY17" s="131"/>
      <c r="AZ17" s="135"/>
      <c r="BA17" s="131"/>
      <c r="BB17" s="135"/>
      <c r="BC17" s="131"/>
      <c r="BD17" s="135"/>
      <c r="BE17" s="131"/>
      <c r="BF17" s="135"/>
      <c r="BG17" s="131"/>
      <c r="BH17" s="135"/>
      <c r="BI17" s="138"/>
    </row>
    <row r="18" spans="1:61" s="61" customFormat="1" ht="16.5" customHeight="1" x14ac:dyDescent="0.2">
      <c r="A18" s="211">
        <v>13</v>
      </c>
      <c r="B18" s="356" t="s">
        <v>25</v>
      </c>
      <c r="C18" s="44">
        <v>8588003339119</v>
      </c>
      <c r="D18" s="45">
        <v>8588003339164</v>
      </c>
      <c r="E18" s="45" t="s">
        <v>65</v>
      </c>
      <c r="F18" s="512" t="s">
        <v>8</v>
      </c>
      <c r="G18" s="62">
        <v>10021</v>
      </c>
      <c r="H18" s="62" t="s">
        <v>53</v>
      </c>
      <c r="I18" s="46">
        <v>365</v>
      </c>
      <c r="J18" s="46">
        <v>28</v>
      </c>
      <c r="K18" s="46">
        <v>6</v>
      </c>
      <c r="L18" s="46">
        <v>12</v>
      </c>
      <c r="M18" s="46">
        <f t="shared" si="0"/>
        <v>168</v>
      </c>
      <c r="N18" s="47">
        <f t="shared" si="11"/>
        <v>2016</v>
      </c>
      <c r="O18" s="47">
        <f t="shared" si="5"/>
        <v>10080</v>
      </c>
      <c r="P18" s="46">
        <v>72</v>
      </c>
      <c r="Q18" s="48">
        <v>5</v>
      </c>
      <c r="R18" s="66">
        <f t="shared" si="6"/>
        <v>360</v>
      </c>
      <c r="S18" s="49">
        <v>0.03</v>
      </c>
      <c r="T18" s="248">
        <v>0.03</v>
      </c>
      <c r="U18" s="375">
        <f t="shared" si="1"/>
        <v>0.84</v>
      </c>
      <c r="V18" s="50">
        <v>0.95199999999999996</v>
      </c>
      <c r="W18" s="347">
        <f t="shared" si="2"/>
        <v>5.04</v>
      </c>
      <c r="X18" s="43">
        <f t="shared" si="3"/>
        <v>5.9319999999999995</v>
      </c>
      <c r="Y18" s="291">
        <f t="shared" si="7"/>
        <v>60.480000000000004</v>
      </c>
      <c r="Z18" s="64">
        <f t="shared" si="8"/>
        <v>73.823999999999998</v>
      </c>
      <c r="AA18" s="291">
        <f t="shared" si="9"/>
        <v>302.40000000000003</v>
      </c>
      <c r="AB18" s="64">
        <f t="shared" si="10"/>
        <v>393.12</v>
      </c>
      <c r="AC18" s="199">
        <f t="shared" ref="AC18:AP19" si="13">AC14</f>
        <v>0.14499999999999999</v>
      </c>
      <c r="AD18" s="51">
        <f t="shared" si="13"/>
        <v>0.04</v>
      </c>
      <c r="AE18" s="50">
        <f t="shared" si="13"/>
        <v>1.8000000000000002E-2</v>
      </c>
      <c r="AF18" s="203">
        <f t="shared" si="13"/>
        <v>0.31</v>
      </c>
      <c r="AG18" s="53">
        <f t="shared" si="13"/>
        <v>0.15</v>
      </c>
      <c r="AH18" s="65">
        <f t="shared" si="13"/>
        <v>0.08</v>
      </c>
      <c r="AI18" s="52">
        <v>0.32</v>
      </c>
      <c r="AJ18" s="53">
        <v>0.24</v>
      </c>
      <c r="AK18" s="54">
        <v>0.32</v>
      </c>
      <c r="AL18" s="203">
        <f t="shared" si="13"/>
        <v>1.2</v>
      </c>
      <c r="AM18" s="53">
        <f t="shared" si="13"/>
        <v>0.8</v>
      </c>
      <c r="AN18" s="65">
        <f t="shared" si="13"/>
        <v>0.32</v>
      </c>
      <c r="AO18" s="52">
        <f t="shared" si="13"/>
        <v>1.2</v>
      </c>
      <c r="AP18" s="53">
        <f t="shared" si="13"/>
        <v>0.8</v>
      </c>
      <c r="AQ18" s="63">
        <f t="shared" si="12"/>
        <v>1.75</v>
      </c>
      <c r="AR18" s="55"/>
      <c r="AS18" s="56"/>
      <c r="AT18" s="55"/>
      <c r="AU18" s="55"/>
      <c r="AV18" s="55"/>
      <c r="AW18" s="57"/>
      <c r="AX18" s="58"/>
      <c r="AY18" s="59"/>
      <c r="AZ18" s="58"/>
      <c r="BA18" s="59"/>
      <c r="BB18" s="58"/>
      <c r="BC18" s="59"/>
      <c r="BD18" s="58"/>
      <c r="BE18" s="59"/>
      <c r="BF18" s="58"/>
      <c r="BG18" s="59"/>
      <c r="BH18" s="58"/>
      <c r="BI18" s="60"/>
    </row>
    <row r="19" spans="1:61" s="61" customFormat="1" ht="16.5" customHeight="1" x14ac:dyDescent="0.2">
      <c r="A19" s="211">
        <v>14</v>
      </c>
      <c r="B19" s="356" t="s">
        <v>26</v>
      </c>
      <c r="C19" s="44">
        <v>8588003339126</v>
      </c>
      <c r="D19" s="45">
        <v>8588003339171</v>
      </c>
      <c r="E19" s="45" t="s">
        <v>65</v>
      </c>
      <c r="F19" s="512" t="s">
        <v>8</v>
      </c>
      <c r="G19" s="62">
        <v>10022</v>
      </c>
      <c r="H19" s="62" t="s">
        <v>53</v>
      </c>
      <c r="I19" s="46">
        <v>365</v>
      </c>
      <c r="J19" s="46">
        <v>28</v>
      </c>
      <c r="K19" s="46">
        <v>6</v>
      </c>
      <c r="L19" s="46">
        <v>12</v>
      </c>
      <c r="M19" s="46">
        <f>K19*J19</f>
        <v>168</v>
      </c>
      <c r="N19" s="47">
        <f>J19*P19</f>
        <v>2016</v>
      </c>
      <c r="O19" s="47">
        <f t="shared" si="5"/>
        <v>10080</v>
      </c>
      <c r="P19" s="46">
        <v>72</v>
      </c>
      <c r="Q19" s="48">
        <v>5</v>
      </c>
      <c r="R19" s="66">
        <f t="shared" si="6"/>
        <v>360</v>
      </c>
      <c r="S19" s="49">
        <v>0.03</v>
      </c>
      <c r="T19" s="248">
        <v>0.03</v>
      </c>
      <c r="U19" s="375">
        <f t="shared" si="1"/>
        <v>0.84</v>
      </c>
      <c r="V19" s="50">
        <v>0.95199999999999996</v>
      </c>
      <c r="W19" s="347">
        <f>U19*K19</f>
        <v>5.04</v>
      </c>
      <c r="X19" s="43">
        <f t="shared" si="3"/>
        <v>5.9319999999999995</v>
      </c>
      <c r="Y19" s="291">
        <f t="shared" si="7"/>
        <v>60.480000000000004</v>
      </c>
      <c r="Z19" s="64">
        <f t="shared" si="8"/>
        <v>73.823999999999998</v>
      </c>
      <c r="AA19" s="291">
        <f t="shared" si="9"/>
        <v>302.40000000000003</v>
      </c>
      <c r="AB19" s="64">
        <f t="shared" si="10"/>
        <v>393.12</v>
      </c>
      <c r="AC19" s="199">
        <f t="shared" si="13"/>
        <v>0.14499999999999999</v>
      </c>
      <c r="AD19" s="51">
        <f t="shared" si="13"/>
        <v>0.04</v>
      </c>
      <c r="AE19" s="50">
        <f t="shared" si="13"/>
        <v>1.8000000000000002E-2</v>
      </c>
      <c r="AF19" s="203">
        <f t="shared" si="13"/>
        <v>0.31</v>
      </c>
      <c r="AG19" s="53">
        <f t="shared" si="13"/>
        <v>0.15</v>
      </c>
      <c r="AH19" s="65">
        <f t="shared" si="13"/>
        <v>0.08</v>
      </c>
      <c r="AI19" s="52">
        <v>0.32</v>
      </c>
      <c r="AJ19" s="53">
        <v>0.24</v>
      </c>
      <c r="AK19" s="54">
        <v>0.32</v>
      </c>
      <c r="AL19" s="203">
        <f t="shared" si="13"/>
        <v>1.2</v>
      </c>
      <c r="AM19" s="53">
        <f t="shared" si="13"/>
        <v>0.8</v>
      </c>
      <c r="AN19" s="65">
        <f t="shared" si="13"/>
        <v>0.32</v>
      </c>
      <c r="AO19" s="52">
        <f t="shared" si="13"/>
        <v>1.2</v>
      </c>
      <c r="AP19" s="53">
        <f t="shared" si="13"/>
        <v>0.8</v>
      </c>
      <c r="AQ19" s="63">
        <f>(AK19*Q19)+0.15</f>
        <v>1.75</v>
      </c>
      <c r="AR19" s="55"/>
      <c r="AS19" s="56"/>
      <c r="AT19" s="55"/>
      <c r="AU19" s="55"/>
      <c r="AV19" s="55"/>
      <c r="AW19" s="57"/>
      <c r="AX19" s="58"/>
      <c r="AY19" s="59"/>
      <c r="AZ19" s="58"/>
      <c r="BA19" s="59"/>
      <c r="BB19" s="58"/>
      <c r="BC19" s="59"/>
      <c r="BD19" s="58"/>
      <c r="BE19" s="59"/>
      <c r="BF19" s="58"/>
      <c r="BG19" s="59"/>
      <c r="BH19" s="58"/>
      <c r="BI19" s="60"/>
    </row>
    <row r="20" spans="1:61" s="113" customFormat="1" ht="16.5" customHeight="1" x14ac:dyDescent="0.25">
      <c r="A20" s="212">
        <v>15</v>
      </c>
      <c r="B20" s="357" t="s">
        <v>7</v>
      </c>
      <c r="C20" s="97">
        <v>8588003339072</v>
      </c>
      <c r="D20" s="98">
        <v>8588003339195</v>
      </c>
      <c r="E20" s="295">
        <v>8588003339454</v>
      </c>
      <c r="F20" s="512">
        <v>200819</v>
      </c>
      <c r="G20" s="107">
        <v>10023</v>
      </c>
      <c r="H20" s="107" t="s">
        <v>53</v>
      </c>
      <c r="I20" s="164">
        <v>365</v>
      </c>
      <c r="J20" s="164">
        <v>16</v>
      </c>
      <c r="K20" s="164">
        <v>8</v>
      </c>
      <c r="L20" s="164">
        <v>8</v>
      </c>
      <c r="M20" s="164">
        <f>J20*L20</f>
        <v>128</v>
      </c>
      <c r="N20" s="99">
        <f>J20*P20</f>
        <v>1024</v>
      </c>
      <c r="O20" s="99">
        <f t="shared" si="5"/>
        <v>10240</v>
      </c>
      <c r="P20" s="164">
        <v>64</v>
      </c>
      <c r="Q20" s="165">
        <v>10</v>
      </c>
      <c r="R20" s="100">
        <f t="shared" si="6"/>
        <v>640</v>
      </c>
      <c r="S20" s="166">
        <v>3.6999999999999998E-2</v>
      </c>
      <c r="T20" s="249">
        <v>3.6999999999999998E-2</v>
      </c>
      <c r="U20" s="376">
        <v>0.59199999999999997</v>
      </c>
      <c r="V20" s="104">
        <v>0.66700000000000004</v>
      </c>
      <c r="W20" s="102">
        <v>4.72</v>
      </c>
      <c r="X20" s="163">
        <f>V20*K20+0.284</f>
        <v>5.62</v>
      </c>
      <c r="Y20" s="292">
        <f>U20*P20</f>
        <v>37.887999999999998</v>
      </c>
      <c r="Z20" s="101">
        <f>(V20*P20)+2.368</f>
        <v>45.056000000000004</v>
      </c>
      <c r="AA20" s="292">
        <f>Y20*Q20</f>
        <v>378.88</v>
      </c>
      <c r="AB20" s="101">
        <f>(Z20*Q20)+12</f>
        <v>462.56000000000006</v>
      </c>
      <c r="AC20" s="167">
        <v>0.13500000000000001</v>
      </c>
      <c r="AD20" s="103">
        <v>0.04</v>
      </c>
      <c r="AE20" s="104">
        <v>2.5000000000000001E-2</v>
      </c>
      <c r="AF20" s="102">
        <v>0.184</v>
      </c>
      <c r="AG20" s="103">
        <v>0.13700000000000001</v>
      </c>
      <c r="AH20" s="163">
        <v>8.4000000000000005E-2</v>
      </c>
      <c r="AI20" s="168">
        <v>0.38</v>
      </c>
      <c r="AJ20" s="103">
        <v>0.28499999999999998</v>
      </c>
      <c r="AK20" s="104">
        <v>0.193</v>
      </c>
      <c r="AL20" s="204">
        <f t="shared" ref="AL20:AP21" si="14">AL14</f>
        <v>1.2</v>
      </c>
      <c r="AM20" s="169">
        <f t="shared" si="14"/>
        <v>0.8</v>
      </c>
      <c r="AN20" s="384">
        <v>0.193</v>
      </c>
      <c r="AO20" s="168">
        <f t="shared" si="14"/>
        <v>1.2</v>
      </c>
      <c r="AP20" s="169">
        <f t="shared" si="14"/>
        <v>0.8</v>
      </c>
      <c r="AQ20" s="105">
        <f>(AK20*Q20)+0.15</f>
        <v>2.08</v>
      </c>
      <c r="AR20" s="108"/>
      <c r="AS20" s="109"/>
      <c r="AT20" s="108"/>
      <c r="AU20" s="108"/>
      <c r="AV20" s="108"/>
      <c r="AW20" s="106"/>
      <c r="AX20" s="111"/>
      <c r="AY20" s="110"/>
      <c r="AZ20" s="111"/>
      <c r="BA20" s="110"/>
      <c r="BB20" s="111"/>
      <c r="BC20" s="110"/>
      <c r="BD20" s="111"/>
      <c r="BE20" s="110"/>
      <c r="BF20" s="111"/>
      <c r="BG20" s="110"/>
      <c r="BH20" s="111"/>
      <c r="BI20" s="112"/>
    </row>
    <row r="21" spans="1:61" s="113" customFormat="1" ht="16.5" customHeight="1" x14ac:dyDescent="0.25">
      <c r="A21" s="212">
        <v>16</v>
      </c>
      <c r="B21" s="357" t="s">
        <v>6</v>
      </c>
      <c r="C21" s="97">
        <v>8588003339256</v>
      </c>
      <c r="D21" s="98">
        <v>8588003339263</v>
      </c>
      <c r="E21" s="295">
        <v>8588003339461</v>
      </c>
      <c r="F21" s="512">
        <v>200819</v>
      </c>
      <c r="G21" s="107">
        <v>10024</v>
      </c>
      <c r="H21" s="107" t="s">
        <v>53</v>
      </c>
      <c r="I21" s="164">
        <v>365</v>
      </c>
      <c r="J21" s="164">
        <v>16</v>
      </c>
      <c r="K21" s="164">
        <v>8</v>
      </c>
      <c r="L21" s="164">
        <v>8</v>
      </c>
      <c r="M21" s="164">
        <f>J21*L21</f>
        <v>128</v>
      </c>
      <c r="N21" s="99">
        <f t="shared" ref="N21:N23" si="15">J21*P21</f>
        <v>1024</v>
      </c>
      <c r="O21" s="99">
        <f t="shared" si="5"/>
        <v>10240</v>
      </c>
      <c r="P21" s="164">
        <v>64</v>
      </c>
      <c r="Q21" s="165">
        <v>10</v>
      </c>
      <c r="R21" s="100">
        <f t="shared" si="6"/>
        <v>640</v>
      </c>
      <c r="S21" s="170">
        <v>3.6999999999999998E-2</v>
      </c>
      <c r="T21" s="250">
        <v>3.6999999999999998E-2</v>
      </c>
      <c r="U21" s="376">
        <v>0.59199999999999997</v>
      </c>
      <c r="V21" s="104">
        <v>0.66700000000000004</v>
      </c>
      <c r="W21" s="102">
        <v>4.72</v>
      </c>
      <c r="X21" s="163">
        <f>V21*K21+0.284</f>
        <v>5.62</v>
      </c>
      <c r="Y21" s="292">
        <f t="shared" ref="Y21:Y25" si="16">U21*P21</f>
        <v>37.887999999999998</v>
      </c>
      <c r="Z21" s="101">
        <f>(V21*P21)+2.368</f>
        <v>45.056000000000004</v>
      </c>
      <c r="AA21" s="292">
        <f t="shared" si="9"/>
        <v>378.88</v>
      </c>
      <c r="AB21" s="101">
        <f>(Z21*Q21)+12</f>
        <v>462.56000000000006</v>
      </c>
      <c r="AC21" s="369">
        <v>0.13500000000000001</v>
      </c>
      <c r="AD21" s="171">
        <v>0.04</v>
      </c>
      <c r="AE21" s="370">
        <v>2.5000000000000001E-2</v>
      </c>
      <c r="AF21" s="102">
        <v>0.184</v>
      </c>
      <c r="AG21" s="103">
        <v>0.13700000000000001</v>
      </c>
      <c r="AH21" s="163">
        <v>8.4000000000000005E-2</v>
      </c>
      <c r="AI21" s="168">
        <v>0.38</v>
      </c>
      <c r="AJ21" s="103">
        <v>0.28499999999999998</v>
      </c>
      <c r="AK21" s="104">
        <v>0.193</v>
      </c>
      <c r="AL21" s="378">
        <f t="shared" si="14"/>
        <v>1.2</v>
      </c>
      <c r="AM21" s="172">
        <f t="shared" si="14"/>
        <v>0.8</v>
      </c>
      <c r="AN21" s="385">
        <v>0.193</v>
      </c>
      <c r="AO21" s="168">
        <f t="shared" si="14"/>
        <v>1.2</v>
      </c>
      <c r="AP21" s="169">
        <f t="shared" si="14"/>
        <v>0.8</v>
      </c>
      <c r="AQ21" s="105">
        <f>(AK21*Q21)+0.15</f>
        <v>2.08</v>
      </c>
      <c r="AR21" s="108"/>
      <c r="AS21" s="109"/>
      <c r="AT21" s="108"/>
      <c r="AU21" s="108"/>
      <c r="AV21" s="108"/>
      <c r="AW21" s="106"/>
      <c r="AX21" s="111"/>
      <c r="AY21" s="110"/>
      <c r="AZ21" s="111"/>
      <c r="BA21" s="110"/>
      <c r="BB21" s="111"/>
      <c r="BC21" s="110"/>
      <c r="BD21" s="111"/>
      <c r="BE21" s="110"/>
      <c r="BF21" s="111"/>
      <c r="BG21" s="110"/>
      <c r="BH21" s="111"/>
      <c r="BI21" s="112"/>
    </row>
    <row r="22" spans="1:61" s="113" customFormat="1" ht="16.5" customHeight="1" x14ac:dyDescent="0.25">
      <c r="A22" s="212">
        <v>17</v>
      </c>
      <c r="B22" s="357" t="s">
        <v>55</v>
      </c>
      <c r="C22" s="206">
        <v>8588003339508</v>
      </c>
      <c r="D22" s="207">
        <v>8588003339515</v>
      </c>
      <c r="E22" s="295">
        <v>8588003339522</v>
      </c>
      <c r="F22" s="512">
        <v>200819</v>
      </c>
      <c r="G22" s="107">
        <v>10029</v>
      </c>
      <c r="H22" s="107" t="s">
        <v>53</v>
      </c>
      <c r="I22" s="164">
        <v>365</v>
      </c>
      <c r="J22" s="164">
        <v>16</v>
      </c>
      <c r="K22" s="164">
        <v>8</v>
      </c>
      <c r="L22" s="164">
        <v>8</v>
      </c>
      <c r="M22" s="164">
        <f>J22*L22</f>
        <v>128</v>
      </c>
      <c r="N22" s="99">
        <f t="shared" si="15"/>
        <v>1024</v>
      </c>
      <c r="O22" s="99">
        <f>J22*R22</f>
        <v>10240</v>
      </c>
      <c r="P22" s="164">
        <v>64</v>
      </c>
      <c r="Q22" s="165">
        <v>10</v>
      </c>
      <c r="R22" s="100">
        <f>P22*Q22</f>
        <v>640</v>
      </c>
      <c r="S22" s="170">
        <v>3.6999999999999998E-2</v>
      </c>
      <c r="T22" s="250">
        <v>3.6999999999999998E-2</v>
      </c>
      <c r="U22" s="376">
        <v>0.59199999999999997</v>
      </c>
      <c r="V22" s="104">
        <v>0.66700000000000004</v>
      </c>
      <c r="W22" s="102">
        <v>4.72</v>
      </c>
      <c r="X22" s="163">
        <f>V22*K22+0.284</f>
        <v>5.62</v>
      </c>
      <c r="Y22" s="292">
        <f t="shared" si="16"/>
        <v>37.887999999999998</v>
      </c>
      <c r="Z22" s="101">
        <f>(V22*P22)+2.368</f>
        <v>45.056000000000004</v>
      </c>
      <c r="AA22" s="292">
        <f>Y22*Q22</f>
        <v>378.88</v>
      </c>
      <c r="AB22" s="101">
        <f>(Z22*Q22)+12</f>
        <v>462.56000000000006</v>
      </c>
      <c r="AC22" s="369">
        <v>0.13500000000000001</v>
      </c>
      <c r="AD22" s="171">
        <v>0.04</v>
      </c>
      <c r="AE22" s="370">
        <v>2.5000000000000001E-2</v>
      </c>
      <c r="AF22" s="102">
        <v>0.184</v>
      </c>
      <c r="AG22" s="103">
        <v>0.13700000000000001</v>
      </c>
      <c r="AH22" s="163">
        <v>8.4000000000000005E-2</v>
      </c>
      <c r="AI22" s="168">
        <v>0.38</v>
      </c>
      <c r="AJ22" s="103">
        <v>0.28499999999999998</v>
      </c>
      <c r="AK22" s="104">
        <v>0.193</v>
      </c>
      <c r="AL22" s="378">
        <f>AL16</f>
        <v>1.2</v>
      </c>
      <c r="AM22" s="172">
        <f>AM16</f>
        <v>0.8</v>
      </c>
      <c r="AN22" s="385">
        <v>0.193</v>
      </c>
      <c r="AO22" s="168">
        <f>AO16</f>
        <v>1.2</v>
      </c>
      <c r="AP22" s="169">
        <f>AP16</f>
        <v>0.8</v>
      </c>
      <c r="AQ22" s="105">
        <f>(AK22*Q22)+0.15</f>
        <v>2.08</v>
      </c>
      <c r="AR22" s="108"/>
      <c r="AS22" s="109"/>
      <c r="AT22" s="108"/>
      <c r="AU22" s="108"/>
      <c r="AV22" s="108"/>
      <c r="AW22" s="106"/>
      <c r="AX22" s="111"/>
      <c r="AY22" s="110"/>
      <c r="AZ22" s="111"/>
      <c r="BA22" s="110"/>
      <c r="BB22" s="111"/>
      <c r="BC22" s="110"/>
      <c r="BD22" s="111"/>
      <c r="BE22" s="110"/>
      <c r="BF22" s="111"/>
      <c r="BG22" s="110"/>
      <c r="BH22" s="111"/>
      <c r="BI22" s="112"/>
    </row>
    <row r="23" spans="1:61" s="113" customFormat="1" ht="16.5" customHeight="1" x14ac:dyDescent="0.25">
      <c r="A23" s="212">
        <v>18</v>
      </c>
      <c r="B23" s="357" t="s">
        <v>56</v>
      </c>
      <c r="C23" s="206">
        <v>8588003339478</v>
      </c>
      <c r="D23" s="207">
        <v>8588003339485</v>
      </c>
      <c r="E23" s="295">
        <v>8588003339492</v>
      </c>
      <c r="F23" s="512">
        <v>200819</v>
      </c>
      <c r="G23" s="107">
        <v>10030</v>
      </c>
      <c r="H23" s="107" t="s">
        <v>53</v>
      </c>
      <c r="I23" s="164">
        <v>365</v>
      </c>
      <c r="J23" s="164">
        <v>16</v>
      </c>
      <c r="K23" s="164">
        <v>8</v>
      </c>
      <c r="L23" s="164">
        <v>8</v>
      </c>
      <c r="M23" s="164">
        <f>J23*L23</f>
        <v>128</v>
      </c>
      <c r="N23" s="99">
        <f t="shared" si="15"/>
        <v>1024</v>
      </c>
      <c r="O23" s="99">
        <f>J23*R23</f>
        <v>10240</v>
      </c>
      <c r="P23" s="164">
        <v>64</v>
      </c>
      <c r="Q23" s="165">
        <v>10</v>
      </c>
      <c r="R23" s="100">
        <f>P23*Q23</f>
        <v>640</v>
      </c>
      <c r="S23" s="170">
        <v>3.6999999999999998E-2</v>
      </c>
      <c r="T23" s="250">
        <v>3.6999999999999998E-2</v>
      </c>
      <c r="U23" s="376">
        <v>0.59199999999999997</v>
      </c>
      <c r="V23" s="104">
        <v>0.66700000000000004</v>
      </c>
      <c r="W23" s="102">
        <v>4.72</v>
      </c>
      <c r="X23" s="163">
        <f>V23*K23+0.284</f>
        <v>5.62</v>
      </c>
      <c r="Y23" s="292">
        <f t="shared" si="16"/>
        <v>37.887999999999998</v>
      </c>
      <c r="Z23" s="101">
        <f>(V23*P23)+2.368</f>
        <v>45.056000000000004</v>
      </c>
      <c r="AA23" s="292">
        <f>Y23*Q23</f>
        <v>378.88</v>
      </c>
      <c r="AB23" s="101">
        <f>(Z23*Q23)+12</f>
        <v>462.56000000000006</v>
      </c>
      <c r="AC23" s="369">
        <v>0.13500000000000001</v>
      </c>
      <c r="AD23" s="171">
        <v>0.04</v>
      </c>
      <c r="AE23" s="370">
        <v>2.5000000000000001E-2</v>
      </c>
      <c r="AF23" s="102">
        <v>0.184</v>
      </c>
      <c r="AG23" s="103">
        <v>0.13700000000000001</v>
      </c>
      <c r="AH23" s="163">
        <v>8.4000000000000005E-2</v>
      </c>
      <c r="AI23" s="168">
        <v>0.38</v>
      </c>
      <c r="AJ23" s="103">
        <v>0.28499999999999998</v>
      </c>
      <c r="AK23" s="104">
        <v>0.193</v>
      </c>
      <c r="AL23" s="378">
        <f>AL17</f>
        <v>1.2</v>
      </c>
      <c r="AM23" s="172">
        <f>AM17</f>
        <v>0.8</v>
      </c>
      <c r="AN23" s="385">
        <v>0.193</v>
      </c>
      <c r="AO23" s="168">
        <f>AO17</f>
        <v>1.2</v>
      </c>
      <c r="AP23" s="169">
        <f>AP17</f>
        <v>0.8</v>
      </c>
      <c r="AQ23" s="105">
        <f>(AK23*Q23)+0.15</f>
        <v>2.08</v>
      </c>
      <c r="AR23" s="108"/>
      <c r="AS23" s="109"/>
      <c r="AT23" s="108"/>
      <c r="AU23" s="108"/>
      <c r="AV23" s="108"/>
      <c r="AW23" s="106"/>
      <c r="AX23" s="111"/>
      <c r="AY23" s="110"/>
      <c r="AZ23" s="111"/>
      <c r="BA23" s="110"/>
      <c r="BB23" s="111"/>
      <c r="BC23" s="110"/>
      <c r="BD23" s="111"/>
      <c r="BE23" s="110"/>
      <c r="BF23" s="111"/>
      <c r="BG23" s="110"/>
      <c r="BH23" s="111"/>
      <c r="BI23" s="112"/>
    </row>
    <row r="24" spans="1:61" s="195" customFormat="1" ht="16.5" customHeight="1" x14ac:dyDescent="0.2">
      <c r="A24" s="213">
        <v>19</v>
      </c>
      <c r="B24" s="358" t="s">
        <v>27</v>
      </c>
      <c r="C24" s="174">
        <v>8588003339560</v>
      </c>
      <c r="D24" s="175">
        <v>8588003339591</v>
      </c>
      <c r="E24" s="175" t="s">
        <v>65</v>
      </c>
      <c r="F24" s="512">
        <v>22029095</v>
      </c>
      <c r="G24" s="176">
        <v>10025</v>
      </c>
      <c r="H24" s="176" t="s">
        <v>53</v>
      </c>
      <c r="I24" s="177">
        <v>365</v>
      </c>
      <c r="J24" s="177">
        <v>12</v>
      </c>
      <c r="K24" s="177" t="s">
        <v>65</v>
      </c>
      <c r="L24" s="177" t="s">
        <v>65</v>
      </c>
      <c r="M24" s="177" t="s">
        <v>65</v>
      </c>
      <c r="N24" s="178">
        <f>J24*P24</f>
        <v>216</v>
      </c>
      <c r="O24" s="178">
        <f t="shared" si="5"/>
        <v>1944</v>
      </c>
      <c r="P24" s="177">
        <v>18</v>
      </c>
      <c r="Q24" s="179">
        <v>9</v>
      </c>
      <c r="R24" s="140">
        <f t="shared" si="6"/>
        <v>162</v>
      </c>
      <c r="S24" s="180">
        <v>0.34084999999999999</v>
      </c>
      <c r="T24" s="251">
        <v>0.36085</v>
      </c>
      <c r="U24" s="377">
        <f>S24*J24</f>
        <v>4.0901999999999994</v>
      </c>
      <c r="V24" s="184">
        <v>4.3647999999999998</v>
      </c>
      <c r="W24" s="182" t="s">
        <v>65</v>
      </c>
      <c r="X24" s="173" t="s">
        <v>65</v>
      </c>
      <c r="Y24" s="293">
        <f t="shared" si="16"/>
        <v>73.623599999999982</v>
      </c>
      <c r="Z24" s="181">
        <f>V24*P24</f>
        <v>78.566400000000002</v>
      </c>
      <c r="AA24" s="293">
        <f t="shared" si="9"/>
        <v>662.61239999999987</v>
      </c>
      <c r="AB24" s="181">
        <f>(Z24*Q24)+24</f>
        <v>731.09760000000006</v>
      </c>
      <c r="AC24" s="185">
        <v>6.1499999999999999E-2</v>
      </c>
      <c r="AD24" s="183">
        <v>6.1499999999999999E-2</v>
      </c>
      <c r="AE24" s="184">
        <v>0.16</v>
      </c>
      <c r="AF24" s="182">
        <v>0.245</v>
      </c>
      <c r="AG24" s="183">
        <v>0.11849999999999999</v>
      </c>
      <c r="AH24" s="173">
        <v>0.16</v>
      </c>
      <c r="AI24" s="185" t="s">
        <v>65</v>
      </c>
      <c r="AJ24" s="183" t="s">
        <v>65</v>
      </c>
      <c r="AK24" s="184" t="s">
        <v>65</v>
      </c>
      <c r="AL24" s="379">
        <f>AL16</f>
        <v>1.2</v>
      </c>
      <c r="AM24" s="187">
        <f>AM16</f>
        <v>0.8</v>
      </c>
      <c r="AN24" s="386">
        <v>0.16</v>
      </c>
      <c r="AO24" s="186">
        <f>AO16</f>
        <v>1.2</v>
      </c>
      <c r="AP24" s="187">
        <f>AP16</f>
        <v>0.8</v>
      </c>
      <c r="AQ24" s="188">
        <f>(AH24*Q24)+0.15</f>
        <v>1.5899999999999999</v>
      </c>
      <c r="AR24" s="189"/>
      <c r="AS24" s="190"/>
      <c r="AT24" s="189"/>
      <c r="AU24" s="189"/>
      <c r="AV24" s="189"/>
      <c r="AW24" s="191"/>
      <c r="AX24" s="192"/>
      <c r="AY24" s="193"/>
      <c r="AZ24" s="192"/>
      <c r="BA24" s="193"/>
      <c r="BB24" s="192"/>
      <c r="BC24" s="193"/>
      <c r="BD24" s="192"/>
      <c r="BE24" s="193"/>
      <c r="BF24" s="192"/>
      <c r="BG24" s="193"/>
      <c r="BH24" s="192"/>
      <c r="BI24" s="194"/>
    </row>
    <row r="25" spans="1:61" s="195" customFormat="1" ht="16.5" customHeight="1" x14ac:dyDescent="0.2">
      <c r="A25" s="213">
        <v>20</v>
      </c>
      <c r="B25" s="358" t="s">
        <v>28</v>
      </c>
      <c r="C25" s="174">
        <v>8588003339577</v>
      </c>
      <c r="D25" s="175">
        <v>8588003339607</v>
      </c>
      <c r="E25" s="175" t="s">
        <v>65</v>
      </c>
      <c r="F25" s="512">
        <v>22029095</v>
      </c>
      <c r="G25" s="176">
        <v>10026</v>
      </c>
      <c r="H25" s="176" t="s">
        <v>53</v>
      </c>
      <c r="I25" s="177">
        <v>365</v>
      </c>
      <c r="J25" s="177">
        <v>12</v>
      </c>
      <c r="K25" s="177" t="s">
        <v>65</v>
      </c>
      <c r="L25" s="177" t="s">
        <v>65</v>
      </c>
      <c r="M25" s="177" t="s">
        <v>65</v>
      </c>
      <c r="N25" s="178">
        <f>J25*P25</f>
        <v>216</v>
      </c>
      <c r="O25" s="178">
        <f t="shared" si="5"/>
        <v>1944</v>
      </c>
      <c r="P25" s="177">
        <v>18</v>
      </c>
      <c r="Q25" s="179">
        <v>9</v>
      </c>
      <c r="R25" s="140">
        <f t="shared" si="6"/>
        <v>162</v>
      </c>
      <c r="S25" s="180">
        <v>0.34084999999999999</v>
      </c>
      <c r="T25" s="251">
        <v>0.36085</v>
      </c>
      <c r="U25" s="377">
        <f>S25*J25</f>
        <v>4.0901999999999994</v>
      </c>
      <c r="V25" s="184">
        <v>4.3647999999999998</v>
      </c>
      <c r="W25" s="182" t="s">
        <v>65</v>
      </c>
      <c r="X25" s="173" t="s">
        <v>65</v>
      </c>
      <c r="Y25" s="293">
        <f t="shared" si="16"/>
        <v>73.623599999999982</v>
      </c>
      <c r="Z25" s="181">
        <f>V25*P25</f>
        <v>78.566400000000002</v>
      </c>
      <c r="AA25" s="293">
        <f t="shared" si="9"/>
        <v>662.61239999999987</v>
      </c>
      <c r="AB25" s="181">
        <f>(Z25*Q25)+24</f>
        <v>731.09760000000006</v>
      </c>
      <c r="AC25" s="185">
        <v>6.1499999999999999E-2</v>
      </c>
      <c r="AD25" s="183">
        <v>6.1499999999999999E-2</v>
      </c>
      <c r="AE25" s="184">
        <v>0.16</v>
      </c>
      <c r="AF25" s="182">
        <v>0.245</v>
      </c>
      <c r="AG25" s="183">
        <v>0.11849999999999999</v>
      </c>
      <c r="AH25" s="173">
        <v>0.16</v>
      </c>
      <c r="AI25" s="185" t="s">
        <v>65</v>
      </c>
      <c r="AJ25" s="183" t="s">
        <v>65</v>
      </c>
      <c r="AK25" s="184" t="s">
        <v>65</v>
      </c>
      <c r="AL25" s="379">
        <f>AL17</f>
        <v>1.2</v>
      </c>
      <c r="AM25" s="187">
        <f>AM17</f>
        <v>0.8</v>
      </c>
      <c r="AN25" s="386">
        <v>0.16</v>
      </c>
      <c r="AO25" s="186">
        <f>AO17</f>
        <v>1.2</v>
      </c>
      <c r="AP25" s="187">
        <f>AP17</f>
        <v>0.8</v>
      </c>
      <c r="AQ25" s="188">
        <f>(AH25*Q25)+0.15</f>
        <v>1.5899999999999999</v>
      </c>
      <c r="AR25" s="189"/>
      <c r="AS25" s="196"/>
      <c r="AT25" s="189"/>
      <c r="AU25" s="189"/>
      <c r="AV25" s="189"/>
      <c r="AW25" s="191"/>
      <c r="AX25" s="192"/>
      <c r="AY25" s="193"/>
      <c r="AZ25" s="192"/>
      <c r="BA25" s="193"/>
      <c r="BB25" s="192"/>
      <c r="BC25" s="193"/>
      <c r="BD25" s="192"/>
      <c r="BE25" s="193"/>
      <c r="BF25" s="192"/>
      <c r="BG25" s="193"/>
      <c r="BH25" s="192"/>
      <c r="BI25" s="194"/>
    </row>
    <row r="26" spans="1:61" s="6" customFormat="1" ht="15.95" customHeight="1" x14ac:dyDescent="0.2">
      <c r="A26" s="244">
        <v>21</v>
      </c>
      <c r="B26" s="359" t="s">
        <v>66</v>
      </c>
      <c r="C26" s="227">
        <v>8588003339614</v>
      </c>
      <c r="D26" s="228">
        <v>8588003339638</v>
      </c>
      <c r="E26" s="230" t="s">
        <v>65</v>
      </c>
      <c r="F26" s="513">
        <v>20081999</v>
      </c>
      <c r="G26" s="229">
        <v>10027</v>
      </c>
      <c r="H26" s="231" t="s">
        <v>53</v>
      </c>
      <c r="I26" s="232">
        <v>365</v>
      </c>
      <c r="J26" s="233">
        <v>10</v>
      </c>
      <c r="K26" s="233">
        <v>24</v>
      </c>
      <c r="L26" s="233">
        <v>6</v>
      </c>
      <c r="M26" s="233">
        <f>K26*J26</f>
        <v>240</v>
      </c>
      <c r="N26" s="246">
        <f>J26*P26</f>
        <v>1440</v>
      </c>
      <c r="O26" s="233">
        <f>J26*R26</f>
        <v>5760</v>
      </c>
      <c r="P26" s="233">
        <v>144</v>
      </c>
      <c r="Q26" s="234">
        <v>4</v>
      </c>
      <c r="R26" s="234">
        <f>P26*Q26</f>
        <v>576</v>
      </c>
      <c r="S26" s="235">
        <v>4.4999999999999998E-2</v>
      </c>
      <c r="T26" s="238">
        <v>4.8000000000000001E-2</v>
      </c>
      <c r="U26" s="237">
        <f>S26*J26</f>
        <v>0.44999999999999996</v>
      </c>
      <c r="V26" s="238">
        <f>T26*J26+0.05</f>
        <v>0.53</v>
      </c>
      <c r="W26" s="372">
        <f>U26*K26</f>
        <v>10.799999999999999</v>
      </c>
      <c r="X26" s="371">
        <f t="shared" ref="X26:X28" si="17">V26*K26+0.284</f>
        <v>13.004000000000001</v>
      </c>
      <c r="Y26" s="237">
        <f>U26*P26</f>
        <v>64.8</v>
      </c>
      <c r="Z26" s="300">
        <f t="shared" ref="Z26:Z28" si="18">V26*P26</f>
        <v>76.320000000000007</v>
      </c>
      <c r="AA26" s="237">
        <f>Y26*Q26</f>
        <v>259.2</v>
      </c>
      <c r="AB26" s="300">
        <f t="shared" ref="AB26:AB30" si="19">(Z26*Q26)+24</f>
        <v>329.28000000000003</v>
      </c>
      <c r="AC26" s="235">
        <v>1.4999999999999999E-2</v>
      </c>
      <c r="AD26" s="240">
        <v>9.5000000000000001E-2</v>
      </c>
      <c r="AE26" s="238">
        <v>0.16</v>
      </c>
      <c r="AF26" s="241">
        <v>0.185</v>
      </c>
      <c r="AG26" s="240">
        <v>0.1</v>
      </c>
      <c r="AH26" s="236">
        <v>0.14000000000000001</v>
      </c>
      <c r="AI26" s="235">
        <v>0.4</v>
      </c>
      <c r="AJ26" s="240">
        <v>0.38</v>
      </c>
      <c r="AK26" s="238">
        <v>0.47</v>
      </c>
      <c r="AL26" s="241">
        <v>1.2</v>
      </c>
      <c r="AM26" s="240">
        <v>0.8</v>
      </c>
      <c r="AN26" s="236">
        <v>0.47</v>
      </c>
      <c r="AO26" s="235">
        <v>1.2</v>
      </c>
      <c r="AP26" s="240">
        <v>0.8</v>
      </c>
      <c r="AQ26" s="298">
        <v>2.0299999999999998</v>
      </c>
      <c r="AR26" s="14"/>
      <c r="AS26" s="18"/>
      <c r="AT26" s="14"/>
      <c r="AU26" s="14"/>
      <c r="AV26" s="14"/>
      <c r="AW26" s="17"/>
      <c r="AX26" s="16"/>
      <c r="AY26" s="15"/>
      <c r="AZ26" s="16"/>
      <c r="BA26" s="15"/>
      <c r="BB26" s="16"/>
      <c r="BC26" s="15"/>
      <c r="BD26" s="16"/>
      <c r="BE26" s="15"/>
      <c r="BF26" s="16"/>
      <c r="BG26" s="15"/>
      <c r="BH26" s="16"/>
      <c r="BI26" s="13"/>
    </row>
    <row r="27" spans="1:61" s="6" customFormat="1" ht="15.95" customHeight="1" x14ac:dyDescent="0.2">
      <c r="A27" s="244">
        <v>22</v>
      </c>
      <c r="B27" s="360" t="s">
        <v>67</v>
      </c>
      <c r="C27" s="227">
        <v>8588003339645</v>
      </c>
      <c r="D27" s="228">
        <v>8588003339652</v>
      </c>
      <c r="E27" s="228" t="s">
        <v>65</v>
      </c>
      <c r="F27" s="513">
        <v>20081999</v>
      </c>
      <c r="G27" s="229">
        <v>10028</v>
      </c>
      <c r="H27" s="229" t="s">
        <v>53</v>
      </c>
      <c r="I27" s="245">
        <v>365</v>
      </c>
      <c r="J27" s="246">
        <v>10</v>
      </c>
      <c r="K27" s="246">
        <v>24</v>
      </c>
      <c r="L27" s="246">
        <v>6</v>
      </c>
      <c r="M27" s="233">
        <f t="shared" ref="M27:M32" si="20">K27*J27</f>
        <v>240</v>
      </c>
      <c r="N27" s="246">
        <f t="shared" ref="N27:N28" si="21">J27*P27</f>
        <v>1440</v>
      </c>
      <c r="O27" s="233">
        <f t="shared" ref="O27:O33" si="22">J27*R27</f>
        <v>5760</v>
      </c>
      <c r="P27" s="246">
        <v>144</v>
      </c>
      <c r="Q27" s="246">
        <v>4</v>
      </c>
      <c r="R27" s="234">
        <f t="shared" ref="R27:R33" si="23">P27*Q27</f>
        <v>576</v>
      </c>
      <c r="S27" s="252">
        <v>4.4999999999999998E-2</v>
      </c>
      <c r="T27" s="239">
        <v>4.8000000000000001E-2</v>
      </c>
      <c r="U27" s="294">
        <f>S27*J27</f>
        <v>0.44999999999999996</v>
      </c>
      <c r="V27" s="239">
        <f>T27*J27+0.05</f>
        <v>0.53</v>
      </c>
      <c r="W27" s="254">
        <f>U27*K27</f>
        <v>10.799999999999999</v>
      </c>
      <c r="X27" s="371">
        <f t="shared" si="17"/>
        <v>13.004000000000001</v>
      </c>
      <c r="Y27" s="294">
        <f>U27*P27</f>
        <v>64.8</v>
      </c>
      <c r="Z27" s="300">
        <f t="shared" si="18"/>
        <v>76.320000000000007</v>
      </c>
      <c r="AA27" s="294">
        <f>Y27*Q27</f>
        <v>259.2</v>
      </c>
      <c r="AB27" s="300">
        <f t="shared" si="19"/>
        <v>329.28000000000003</v>
      </c>
      <c r="AC27" s="252">
        <v>1.4999999999999999E-2</v>
      </c>
      <c r="AD27" s="247">
        <v>9.5000000000000001E-2</v>
      </c>
      <c r="AE27" s="239">
        <v>0.16</v>
      </c>
      <c r="AF27" s="254">
        <v>0.185</v>
      </c>
      <c r="AG27" s="247">
        <v>0.1</v>
      </c>
      <c r="AH27" s="253">
        <v>0.14000000000000001</v>
      </c>
      <c r="AI27" s="252">
        <v>0.4</v>
      </c>
      <c r="AJ27" s="247">
        <v>0.38</v>
      </c>
      <c r="AK27" s="239">
        <v>0.47</v>
      </c>
      <c r="AL27" s="254">
        <v>1.2</v>
      </c>
      <c r="AM27" s="247">
        <v>0.8</v>
      </c>
      <c r="AN27" s="253">
        <v>0.47</v>
      </c>
      <c r="AO27" s="252">
        <v>1.2</v>
      </c>
      <c r="AP27" s="247">
        <v>0.8</v>
      </c>
      <c r="AQ27" s="299">
        <v>2.0299999999999998</v>
      </c>
      <c r="AR27" s="14"/>
      <c r="AS27" s="18"/>
      <c r="AT27" s="14"/>
      <c r="AU27" s="14"/>
      <c r="AV27" s="14"/>
      <c r="AW27" s="17"/>
      <c r="AX27" s="16"/>
      <c r="AY27" s="15"/>
      <c r="AZ27" s="16"/>
      <c r="BA27" s="15"/>
      <c r="BB27" s="16"/>
      <c r="BC27" s="15"/>
      <c r="BD27" s="16"/>
      <c r="BE27" s="15"/>
      <c r="BF27" s="16"/>
      <c r="BG27" s="15"/>
      <c r="BH27" s="16"/>
      <c r="BI27" s="13"/>
    </row>
    <row r="28" spans="1:61" s="6" customFormat="1" ht="15.95" customHeight="1" x14ac:dyDescent="0.2">
      <c r="A28" s="244">
        <v>23</v>
      </c>
      <c r="B28" s="360" t="s">
        <v>77</v>
      </c>
      <c r="C28" s="227">
        <v>8588003339690</v>
      </c>
      <c r="D28" s="228">
        <v>8588003339706</v>
      </c>
      <c r="E28" s="228" t="s">
        <v>65</v>
      </c>
      <c r="F28" s="513">
        <v>20081999</v>
      </c>
      <c r="G28" s="229">
        <v>10035</v>
      </c>
      <c r="H28" s="229" t="s">
        <v>53</v>
      </c>
      <c r="I28" s="245">
        <v>365</v>
      </c>
      <c r="J28" s="246">
        <v>10</v>
      </c>
      <c r="K28" s="246">
        <v>24</v>
      </c>
      <c r="L28" s="246">
        <v>6</v>
      </c>
      <c r="M28" s="233">
        <f t="shared" si="20"/>
        <v>240</v>
      </c>
      <c r="N28" s="246">
        <f t="shared" si="21"/>
        <v>1440</v>
      </c>
      <c r="O28" s="233">
        <f t="shared" si="22"/>
        <v>5760</v>
      </c>
      <c r="P28" s="246">
        <v>144</v>
      </c>
      <c r="Q28" s="246">
        <v>4</v>
      </c>
      <c r="R28" s="234">
        <f t="shared" si="23"/>
        <v>576</v>
      </c>
      <c r="S28" s="252">
        <v>4.4999999999999998E-2</v>
      </c>
      <c r="T28" s="239">
        <v>4.8000000000000001E-2</v>
      </c>
      <c r="U28" s="294">
        <f>S28*J28</f>
        <v>0.44999999999999996</v>
      </c>
      <c r="V28" s="239">
        <f>T28*J28+0.05</f>
        <v>0.53</v>
      </c>
      <c r="W28" s="254">
        <f>U28*K28</f>
        <v>10.799999999999999</v>
      </c>
      <c r="X28" s="371">
        <f t="shared" si="17"/>
        <v>13.004000000000001</v>
      </c>
      <c r="Y28" s="294">
        <f>U28*P28</f>
        <v>64.8</v>
      </c>
      <c r="Z28" s="300">
        <f t="shared" si="18"/>
        <v>76.320000000000007</v>
      </c>
      <c r="AA28" s="294">
        <f>Y28*Q28</f>
        <v>259.2</v>
      </c>
      <c r="AB28" s="300">
        <f t="shared" si="19"/>
        <v>329.28000000000003</v>
      </c>
      <c r="AC28" s="252">
        <v>1.4999999999999999E-2</v>
      </c>
      <c r="AD28" s="247">
        <v>9.5000000000000001E-2</v>
      </c>
      <c r="AE28" s="239">
        <v>0.16</v>
      </c>
      <c r="AF28" s="254">
        <v>0.185</v>
      </c>
      <c r="AG28" s="247">
        <v>0.1</v>
      </c>
      <c r="AH28" s="253">
        <v>0.14000000000000001</v>
      </c>
      <c r="AI28" s="252">
        <v>0.4</v>
      </c>
      <c r="AJ28" s="247">
        <v>0.38</v>
      </c>
      <c r="AK28" s="239">
        <v>0.47</v>
      </c>
      <c r="AL28" s="254">
        <v>1.2</v>
      </c>
      <c r="AM28" s="247">
        <v>0.8</v>
      </c>
      <c r="AN28" s="253">
        <v>0.47</v>
      </c>
      <c r="AO28" s="252">
        <v>1.2</v>
      </c>
      <c r="AP28" s="247">
        <v>0.8</v>
      </c>
      <c r="AQ28" s="299">
        <v>2.0299999999999998</v>
      </c>
      <c r="AR28" s="14"/>
      <c r="AS28" s="18"/>
      <c r="AT28" s="14"/>
      <c r="AU28" s="14"/>
      <c r="AV28" s="14"/>
      <c r="AW28" s="17"/>
      <c r="AX28" s="16"/>
      <c r="AY28" s="15"/>
      <c r="AZ28" s="16"/>
      <c r="BA28" s="15"/>
      <c r="BB28" s="16"/>
      <c r="BC28" s="15"/>
      <c r="BD28" s="16"/>
      <c r="BE28" s="15"/>
      <c r="BF28" s="16"/>
      <c r="BG28" s="15"/>
      <c r="BH28" s="16"/>
      <c r="BI28" s="13"/>
    </row>
    <row r="29" spans="1:61" s="6" customFormat="1" ht="15.95" customHeight="1" x14ac:dyDescent="0.25">
      <c r="A29" s="255">
        <v>24</v>
      </c>
      <c r="B29" s="361" t="s">
        <v>68</v>
      </c>
      <c r="C29" s="343">
        <v>8586008107788</v>
      </c>
      <c r="D29" s="276">
        <v>8586008107795</v>
      </c>
      <c r="E29" s="275">
        <v>8586008107962</v>
      </c>
      <c r="F29" s="514">
        <v>19053211</v>
      </c>
      <c r="G29" s="256">
        <v>10031</v>
      </c>
      <c r="H29" s="256" t="s">
        <v>53</v>
      </c>
      <c r="I29" s="277">
        <v>365</v>
      </c>
      <c r="J29" s="278">
        <v>16</v>
      </c>
      <c r="K29" s="278">
        <v>6</v>
      </c>
      <c r="L29" s="278">
        <v>7</v>
      </c>
      <c r="M29" s="296">
        <f>K29*J29</f>
        <v>96</v>
      </c>
      <c r="N29" s="296">
        <f>J29*P29</f>
        <v>672</v>
      </c>
      <c r="O29" s="296">
        <f t="shared" si="22"/>
        <v>6720</v>
      </c>
      <c r="P29" s="278">
        <v>42</v>
      </c>
      <c r="Q29" s="278">
        <v>10</v>
      </c>
      <c r="R29" s="297">
        <f t="shared" si="23"/>
        <v>420</v>
      </c>
      <c r="S29" s="283">
        <v>0.04</v>
      </c>
      <c r="T29" s="257">
        <v>0.04</v>
      </c>
      <c r="U29" s="260">
        <v>0.64</v>
      </c>
      <c r="V29" s="261">
        <v>0.69499999999999995</v>
      </c>
      <c r="W29" s="258">
        <v>3.84</v>
      </c>
      <c r="X29" s="259">
        <v>4.24</v>
      </c>
      <c r="Y29" s="260">
        <v>26.88</v>
      </c>
      <c r="Z29" s="261">
        <v>29.68</v>
      </c>
      <c r="AA29" s="348">
        <f>Y29*Q29</f>
        <v>268.8</v>
      </c>
      <c r="AB29" s="349">
        <f t="shared" si="19"/>
        <v>320.8</v>
      </c>
      <c r="AC29" s="260">
        <v>0.113</v>
      </c>
      <c r="AD29" s="262">
        <v>4.4999999999999998E-2</v>
      </c>
      <c r="AE29" s="261">
        <v>1.0999999999999999E-2</v>
      </c>
      <c r="AF29" s="258">
        <v>0.215</v>
      </c>
      <c r="AG29" s="262">
        <v>0.15</v>
      </c>
      <c r="AH29" s="259">
        <v>7.4999999999999997E-2</v>
      </c>
      <c r="AI29" s="260">
        <v>0.46500000000000002</v>
      </c>
      <c r="AJ29" s="286">
        <v>0.22</v>
      </c>
      <c r="AK29" s="261">
        <v>0.16500000000000001</v>
      </c>
      <c r="AL29" s="380">
        <v>1.2</v>
      </c>
      <c r="AM29" s="271">
        <v>0.8</v>
      </c>
      <c r="AN29" s="259">
        <v>0.16500000000000001</v>
      </c>
      <c r="AO29" s="272">
        <v>1.2</v>
      </c>
      <c r="AP29" s="271">
        <v>0.8</v>
      </c>
      <c r="AQ29" s="288">
        <v>1.8</v>
      </c>
      <c r="AR29" s="14"/>
      <c r="AS29" s="8"/>
      <c r="AT29" s="14"/>
      <c r="AU29" s="14"/>
      <c r="AV29" s="14"/>
      <c r="AW29" s="17"/>
      <c r="AX29" s="16"/>
      <c r="AY29" s="15"/>
      <c r="AZ29" s="16"/>
      <c r="BA29" s="15"/>
      <c r="BB29" s="16"/>
      <c r="BC29" s="15"/>
      <c r="BD29" s="16"/>
      <c r="BE29" s="15"/>
      <c r="BF29" s="16"/>
      <c r="BG29" s="15"/>
      <c r="BH29" s="16"/>
      <c r="BI29" s="13"/>
    </row>
    <row r="30" spans="1:61" s="6" customFormat="1" ht="15.95" customHeight="1" x14ac:dyDescent="0.2">
      <c r="A30" s="255">
        <v>25</v>
      </c>
      <c r="B30" s="361" t="s">
        <v>69</v>
      </c>
      <c r="C30" s="343">
        <v>8586008107733</v>
      </c>
      <c r="D30" s="287">
        <v>8586008107740</v>
      </c>
      <c r="E30" s="275">
        <v>8586008107979</v>
      </c>
      <c r="F30" s="514">
        <v>19053211</v>
      </c>
      <c r="G30" s="256">
        <v>10032</v>
      </c>
      <c r="H30" s="256" t="s">
        <v>53</v>
      </c>
      <c r="I30" s="277">
        <v>365</v>
      </c>
      <c r="J30" s="278">
        <v>20</v>
      </c>
      <c r="K30" s="278">
        <v>6</v>
      </c>
      <c r="L30" s="278">
        <v>7</v>
      </c>
      <c r="M30" s="296">
        <f t="shared" si="20"/>
        <v>120</v>
      </c>
      <c r="N30" s="296">
        <f t="shared" ref="N30:N33" si="24">J30*P30</f>
        <v>840</v>
      </c>
      <c r="O30" s="296">
        <f t="shared" si="22"/>
        <v>8400</v>
      </c>
      <c r="P30" s="278">
        <v>42</v>
      </c>
      <c r="Q30" s="278">
        <v>10</v>
      </c>
      <c r="R30" s="297">
        <f t="shared" si="23"/>
        <v>420</v>
      </c>
      <c r="S30" s="283">
        <v>0.04</v>
      </c>
      <c r="T30" s="257">
        <v>0.04</v>
      </c>
      <c r="U30" s="285">
        <v>0.8</v>
      </c>
      <c r="V30" s="261">
        <v>0.85499999999999998</v>
      </c>
      <c r="W30" s="284">
        <v>4.8</v>
      </c>
      <c r="X30" s="259">
        <v>4.984</v>
      </c>
      <c r="Y30" s="285">
        <v>33.6</v>
      </c>
      <c r="Z30" s="261">
        <v>34.887999999999998</v>
      </c>
      <c r="AA30" s="348">
        <f t="shared" ref="AA30:AA31" si="25">Y30*Q30</f>
        <v>336</v>
      </c>
      <c r="AB30" s="349">
        <f t="shared" si="19"/>
        <v>372.88</v>
      </c>
      <c r="AC30" s="260">
        <v>0.113</v>
      </c>
      <c r="AD30" s="262">
        <v>4.4999999999999998E-2</v>
      </c>
      <c r="AE30" s="261">
        <v>1.0999999999999999E-2</v>
      </c>
      <c r="AF30" s="258">
        <v>0.215</v>
      </c>
      <c r="AG30" s="262">
        <v>0.15</v>
      </c>
      <c r="AH30" s="259">
        <v>7.4999999999999997E-2</v>
      </c>
      <c r="AI30" s="260">
        <v>0.46500000000000002</v>
      </c>
      <c r="AJ30" s="286">
        <v>0.22</v>
      </c>
      <c r="AK30" s="261">
        <v>0.16500000000000001</v>
      </c>
      <c r="AL30" s="380">
        <v>1.2</v>
      </c>
      <c r="AM30" s="271">
        <v>0.8</v>
      </c>
      <c r="AN30" s="259">
        <v>0.16500000000000001</v>
      </c>
      <c r="AO30" s="272">
        <v>1.2</v>
      </c>
      <c r="AP30" s="271">
        <v>0.8</v>
      </c>
      <c r="AQ30" s="288">
        <v>1.8</v>
      </c>
      <c r="AR30" s="14"/>
      <c r="AS30" s="8"/>
      <c r="AT30" s="14"/>
      <c r="AU30" s="14"/>
      <c r="AV30" s="14"/>
      <c r="AW30" s="17"/>
      <c r="AX30" s="16"/>
      <c r="AY30" s="15"/>
      <c r="AZ30" s="16"/>
      <c r="BA30" s="15"/>
      <c r="BB30" s="16"/>
      <c r="BC30" s="15"/>
      <c r="BD30" s="16"/>
      <c r="BE30" s="15"/>
      <c r="BF30" s="16"/>
      <c r="BG30" s="15"/>
      <c r="BH30" s="16"/>
      <c r="BI30" s="13"/>
    </row>
    <row r="31" spans="1:61" s="6" customFormat="1" ht="15.95" customHeight="1" x14ac:dyDescent="0.25">
      <c r="A31" s="255">
        <v>26</v>
      </c>
      <c r="B31" s="361" t="s">
        <v>70</v>
      </c>
      <c r="C31" s="344" t="s">
        <v>57</v>
      </c>
      <c r="D31" s="276">
        <v>8586008107771</v>
      </c>
      <c r="E31" s="275">
        <v>8586008107955</v>
      </c>
      <c r="F31" s="514">
        <v>19053211</v>
      </c>
      <c r="G31" s="256">
        <v>10033</v>
      </c>
      <c r="H31" s="256" t="s">
        <v>53</v>
      </c>
      <c r="I31" s="277">
        <v>365</v>
      </c>
      <c r="J31" s="278">
        <v>20</v>
      </c>
      <c r="K31" s="278">
        <v>6</v>
      </c>
      <c r="L31" s="278">
        <v>7</v>
      </c>
      <c r="M31" s="296">
        <f t="shared" si="20"/>
        <v>120</v>
      </c>
      <c r="N31" s="296">
        <f>J31*P31</f>
        <v>840</v>
      </c>
      <c r="O31" s="296">
        <f t="shared" si="22"/>
        <v>8400</v>
      </c>
      <c r="P31" s="278">
        <v>42</v>
      </c>
      <c r="Q31" s="278">
        <v>10</v>
      </c>
      <c r="R31" s="297">
        <f t="shared" si="23"/>
        <v>420</v>
      </c>
      <c r="S31" s="283">
        <v>0.04</v>
      </c>
      <c r="T31" s="257">
        <v>0.04</v>
      </c>
      <c r="U31" s="285">
        <v>0.8</v>
      </c>
      <c r="V31" s="261">
        <v>0.85499999999999998</v>
      </c>
      <c r="W31" s="284">
        <v>4.8</v>
      </c>
      <c r="X31" s="259">
        <v>4.984</v>
      </c>
      <c r="Y31" s="285">
        <v>33.6</v>
      </c>
      <c r="Z31" s="261">
        <v>34.887999999999998</v>
      </c>
      <c r="AA31" s="348">
        <f t="shared" si="25"/>
        <v>336</v>
      </c>
      <c r="AB31" s="349">
        <f>(Z31*Q31)+24</f>
        <v>372.88</v>
      </c>
      <c r="AC31" s="260">
        <v>0.113</v>
      </c>
      <c r="AD31" s="262">
        <v>4.4999999999999998E-2</v>
      </c>
      <c r="AE31" s="261">
        <v>1.0999999999999999E-2</v>
      </c>
      <c r="AF31" s="258">
        <v>0.215</v>
      </c>
      <c r="AG31" s="262">
        <v>0.15</v>
      </c>
      <c r="AH31" s="259">
        <v>7.4999999999999997E-2</v>
      </c>
      <c r="AI31" s="260">
        <v>0.46500000000000002</v>
      </c>
      <c r="AJ31" s="286">
        <v>0.22</v>
      </c>
      <c r="AK31" s="261">
        <v>0.16500000000000001</v>
      </c>
      <c r="AL31" s="380">
        <v>1.2</v>
      </c>
      <c r="AM31" s="271">
        <v>0.8</v>
      </c>
      <c r="AN31" s="259">
        <v>0.16500000000000001</v>
      </c>
      <c r="AO31" s="272">
        <v>1.2</v>
      </c>
      <c r="AP31" s="271">
        <v>0.8</v>
      </c>
      <c r="AQ31" s="288">
        <v>1.8</v>
      </c>
      <c r="AR31" s="14"/>
      <c r="AS31" s="8"/>
      <c r="AT31" s="14"/>
      <c r="AU31" s="14"/>
      <c r="AV31" s="14"/>
      <c r="AW31" s="17"/>
      <c r="AX31" s="16"/>
      <c r="AY31" s="15"/>
      <c r="AZ31" s="16"/>
      <c r="BA31" s="15"/>
      <c r="BB31" s="16"/>
      <c r="BC31" s="15"/>
      <c r="BD31" s="16"/>
      <c r="BE31" s="15"/>
      <c r="BF31" s="16"/>
      <c r="BG31" s="15"/>
      <c r="BH31" s="16"/>
      <c r="BI31" s="13"/>
    </row>
    <row r="32" spans="1:61" s="6" customFormat="1" ht="15.95" customHeight="1" x14ac:dyDescent="0.25">
      <c r="A32" s="306">
        <v>27</v>
      </c>
      <c r="B32" s="362" t="s">
        <v>75</v>
      </c>
      <c r="C32" s="307" t="s">
        <v>76</v>
      </c>
      <c r="D32" s="308">
        <v>8586008108037</v>
      </c>
      <c r="E32" s="309">
        <v>8586008108044</v>
      </c>
      <c r="F32" s="514">
        <v>19053199</v>
      </c>
      <c r="G32" s="310">
        <v>10034</v>
      </c>
      <c r="H32" s="310" t="s">
        <v>53</v>
      </c>
      <c r="I32" s="311">
        <v>365</v>
      </c>
      <c r="J32" s="312">
        <v>20</v>
      </c>
      <c r="K32" s="312">
        <v>6</v>
      </c>
      <c r="L32" s="312">
        <v>10</v>
      </c>
      <c r="M32" s="313">
        <f t="shared" si="20"/>
        <v>120</v>
      </c>
      <c r="N32" s="313">
        <f>J32*P32</f>
        <v>1200</v>
      </c>
      <c r="O32" s="313">
        <f>J32*R32</f>
        <v>7200</v>
      </c>
      <c r="P32" s="312">
        <v>60</v>
      </c>
      <c r="Q32" s="312">
        <v>6</v>
      </c>
      <c r="R32" s="314">
        <f>P32*Q32</f>
        <v>360</v>
      </c>
      <c r="S32" s="315">
        <v>0.05</v>
      </c>
      <c r="T32" s="316">
        <v>5.0999999999999997E-2</v>
      </c>
      <c r="U32" s="319">
        <v>1</v>
      </c>
      <c r="V32" s="320">
        <v>1.55</v>
      </c>
      <c r="W32" s="317">
        <v>6</v>
      </c>
      <c r="X32" s="318">
        <v>6.1820000000000004</v>
      </c>
      <c r="Y32" s="319">
        <v>60</v>
      </c>
      <c r="Z32" s="320">
        <v>61.82</v>
      </c>
      <c r="AA32" s="350">
        <v>360</v>
      </c>
      <c r="AB32" s="351">
        <f>(Z32*Q32)+24</f>
        <v>394.92</v>
      </c>
      <c r="AC32" s="325">
        <v>0.2</v>
      </c>
      <c r="AD32" s="321">
        <v>0.03</v>
      </c>
      <c r="AE32" s="324">
        <v>1.7000000000000001E-2</v>
      </c>
      <c r="AF32" s="326">
        <v>0.21</v>
      </c>
      <c r="AG32" s="321">
        <v>0.19</v>
      </c>
      <c r="AH32" s="327">
        <v>7.0000000000000007E-2</v>
      </c>
      <c r="AI32" s="325">
        <v>0.39500000000000002</v>
      </c>
      <c r="AJ32" s="321">
        <v>0.22</v>
      </c>
      <c r="AK32" s="324">
        <v>0.22</v>
      </c>
      <c r="AL32" s="381">
        <v>1.2</v>
      </c>
      <c r="AM32" s="322">
        <v>0.8</v>
      </c>
      <c r="AN32" s="327">
        <v>0.22</v>
      </c>
      <c r="AO32" s="323">
        <v>1.2</v>
      </c>
      <c r="AP32" s="322">
        <v>0.8</v>
      </c>
      <c r="AQ32" s="324">
        <v>1.47</v>
      </c>
      <c r="AR32" s="14"/>
      <c r="AS32" s="8"/>
      <c r="AT32" s="14"/>
      <c r="AU32" s="14"/>
      <c r="AV32" s="14"/>
      <c r="AW32" s="17"/>
      <c r="AX32" s="16"/>
      <c r="AY32" s="15"/>
      <c r="AZ32" s="16"/>
      <c r="BA32" s="15"/>
      <c r="BB32" s="16"/>
      <c r="BC32" s="15"/>
      <c r="BD32" s="16"/>
      <c r="BE32" s="15"/>
      <c r="BF32" s="16"/>
      <c r="BG32" s="15"/>
      <c r="BH32" s="16"/>
      <c r="BI32" s="13"/>
    </row>
    <row r="33" spans="1:61" s="6" customFormat="1" ht="15.95" customHeight="1" x14ac:dyDescent="0.2">
      <c r="A33" s="263">
        <v>28</v>
      </c>
      <c r="B33" s="363" t="s">
        <v>73</v>
      </c>
      <c r="C33" s="305" t="s">
        <v>71</v>
      </c>
      <c r="D33" s="304">
        <v>8588003339959</v>
      </c>
      <c r="E33" s="304" t="s">
        <v>65</v>
      </c>
      <c r="F33" s="514">
        <v>200892</v>
      </c>
      <c r="G33" s="264">
        <v>10036</v>
      </c>
      <c r="H33" s="264" t="s">
        <v>53</v>
      </c>
      <c r="I33" s="280">
        <v>365</v>
      </c>
      <c r="J33" s="280">
        <v>24</v>
      </c>
      <c r="K33" s="280" t="s">
        <v>65</v>
      </c>
      <c r="L33" s="280" t="s">
        <v>65</v>
      </c>
      <c r="M33" s="280" t="s">
        <v>65</v>
      </c>
      <c r="N33" s="302">
        <f t="shared" si="24"/>
        <v>288</v>
      </c>
      <c r="O33" s="302">
        <f t="shared" si="22"/>
        <v>2016</v>
      </c>
      <c r="P33" s="280">
        <v>12</v>
      </c>
      <c r="Q33" s="280">
        <v>7</v>
      </c>
      <c r="R33" s="301">
        <f t="shared" si="23"/>
        <v>84</v>
      </c>
      <c r="S33" s="462">
        <v>0.2</v>
      </c>
      <c r="T33" s="265"/>
      <c r="U33" s="268"/>
      <c r="V33" s="269"/>
      <c r="W33" s="266" t="s">
        <v>65</v>
      </c>
      <c r="X33" s="267" t="s">
        <v>65</v>
      </c>
      <c r="Y33" s="268"/>
      <c r="Z33" s="269"/>
      <c r="AA33" s="268"/>
      <c r="AB33" s="269"/>
      <c r="AC33" s="268">
        <v>7.2999999999999995E-2</v>
      </c>
      <c r="AD33" s="270">
        <v>5.5E-2</v>
      </c>
      <c r="AE33" s="269">
        <v>0.19</v>
      </c>
      <c r="AF33" s="266">
        <v>0.23</v>
      </c>
      <c r="AG33" s="270">
        <v>0.27600000000000002</v>
      </c>
      <c r="AH33" s="267">
        <v>0.193</v>
      </c>
      <c r="AI33" s="268" t="s">
        <v>65</v>
      </c>
      <c r="AJ33" s="270" t="s">
        <v>65</v>
      </c>
      <c r="AK33" s="269" t="s">
        <v>65</v>
      </c>
      <c r="AL33" s="382">
        <v>1.2</v>
      </c>
      <c r="AM33" s="273">
        <v>0.8</v>
      </c>
      <c r="AN33" s="267">
        <v>0.193</v>
      </c>
      <c r="AO33" s="274">
        <v>1.2</v>
      </c>
      <c r="AP33" s="273">
        <v>0.8</v>
      </c>
      <c r="AQ33" s="269">
        <v>1.522</v>
      </c>
      <c r="AR33" s="14"/>
      <c r="AS33" s="8"/>
      <c r="AT33" s="14"/>
      <c r="AU33" s="14"/>
      <c r="AV33" s="14"/>
      <c r="AW33" s="17"/>
      <c r="AX33" s="16"/>
      <c r="AY33" s="15"/>
      <c r="AZ33" s="16"/>
      <c r="BA33" s="15"/>
      <c r="BB33" s="16"/>
      <c r="BC33" s="15"/>
      <c r="BD33" s="16"/>
      <c r="BE33" s="15"/>
      <c r="BF33" s="16"/>
      <c r="BG33" s="15"/>
      <c r="BH33" s="16"/>
      <c r="BI33" s="13"/>
    </row>
    <row r="34" spans="1:61" s="6" customFormat="1" ht="15.95" customHeight="1" x14ac:dyDescent="0.2">
      <c r="A34" s="328">
        <v>29</v>
      </c>
      <c r="B34" s="364" t="s">
        <v>74</v>
      </c>
      <c r="C34" s="329" t="s">
        <v>72</v>
      </c>
      <c r="D34" s="330">
        <v>8588003339980</v>
      </c>
      <c r="E34" s="330" t="s">
        <v>65</v>
      </c>
      <c r="F34" s="515">
        <v>200892</v>
      </c>
      <c r="G34" s="331">
        <v>10037</v>
      </c>
      <c r="H34" s="331" t="s">
        <v>53</v>
      </c>
      <c r="I34" s="332">
        <v>300</v>
      </c>
      <c r="J34" s="332">
        <v>24</v>
      </c>
      <c r="K34" s="332" t="s">
        <v>65</v>
      </c>
      <c r="L34" s="332" t="s">
        <v>65</v>
      </c>
      <c r="M34" s="332" t="s">
        <v>65</v>
      </c>
      <c r="N34" s="339">
        <f t="shared" ref="N34" si="26">J34*P34</f>
        <v>288</v>
      </c>
      <c r="O34" s="339">
        <f t="shared" ref="O34" si="27">J34*R34</f>
        <v>2016</v>
      </c>
      <c r="P34" s="332">
        <v>12</v>
      </c>
      <c r="Q34" s="332">
        <v>7</v>
      </c>
      <c r="R34" s="340">
        <f t="shared" ref="R34" si="28">P34*Q34</f>
        <v>84</v>
      </c>
      <c r="S34" s="463">
        <v>0.2</v>
      </c>
      <c r="T34" s="333"/>
      <c r="U34" s="336"/>
      <c r="V34" s="337"/>
      <c r="W34" s="334" t="s">
        <v>65</v>
      </c>
      <c r="X34" s="335" t="s">
        <v>65</v>
      </c>
      <c r="Y34" s="336"/>
      <c r="Z34" s="337"/>
      <c r="AA34" s="336"/>
      <c r="AB34" s="337"/>
      <c r="AC34" s="336">
        <v>7.2999999999999995E-2</v>
      </c>
      <c r="AD34" s="338">
        <v>5.5E-2</v>
      </c>
      <c r="AE34" s="337">
        <v>0.19</v>
      </c>
      <c r="AF34" s="334">
        <v>0.23</v>
      </c>
      <c r="AG34" s="338">
        <v>0.27600000000000002</v>
      </c>
      <c r="AH34" s="335">
        <v>0.193</v>
      </c>
      <c r="AI34" s="336" t="s">
        <v>65</v>
      </c>
      <c r="AJ34" s="338" t="s">
        <v>65</v>
      </c>
      <c r="AK34" s="337" t="s">
        <v>65</v>
      </c>
      <c r="AL34" s="383">
        <v>1.2</v>
      </c>
      <c r="AM34" s="341">
        <v>0.8</v>
      </c>
      <c r="AN34" s="335">
        <v>0.193</v>
      </c>
      <c r="AO34" s="342">
        <v>1.2</v>
      </c>
      <c r="AP34" s="341">
        <v>0.8</v>
      </c>
      <c r="AQ34" s="337">
        <v>1.522</v>
      </c>
      <c r="AR34" s="14"/>
      <c r="AS34" s="8"/>
      <c r="AT34" s="14"/>
      <c r="AU34" s="14"/>
      <c r="AV34" s="14"/>
      <c r="AW34" s="17"/>
      <c r="AX34" s="16"/>
      <c r="AY34" s="15"/>
      <c r="AZ34" s="16"/>
      <c r="BA34" s="15"/>
      <c r="BB34" s="16"/>
      <c r="BC34" s="15"/>
      <c r="BD34" s="16"/>
      <c r="BE34" s="15"/>
      <c r="BF34" s="16"/>
      <c r="BG34" s="15"/>
      <c r="BH34" s="16"/>
      <c r="BI34" s="13"/>
    </row>
    <row r="35" spans="1:61" s="6" customFormat="1" ht="15.95" customHeight="1" x14ac:dyDescent="0.2">
      <c r="A35" s="428">
        <v>30</v>
      </c>
      <c r="B35" s="429" t="s">
        <v>79</v>
      </c>
      <c r="C35" s="430" t="s">
        <v>78</v>
      </c>
      <c r="D35" s="431" t="s">
        <v>65</v>
      </c>
      <c r="E35" s="431">
        <v>8588003339713</v>
      </c>
      <c r="F35" s="516">
        <v>1902309000</v>
      </c>
      <c r="G35" s="432">
        <v>10038</v>
      </c>
      <c r="H35" s="432" t="s">
        <v>53</v>
      </c>
      <c r="I35" s="433">
        <v>730</v>
      </c>
      <c r="J35" s="433">
        <v>16</v>
      </c>
      <c r="K35" s="433" t="s">
        <v>65</v>
      </c>
      <c r="L35" s="433">
        <v>7</v>
      </c>
      <c r="M35" s="433">
        <v>16</v>
      </c>
      <c r="N35" s="434">
        <f>J35*P35</f>
        <v>112</v>
      </c>
      <c r="O35" s="434">
        <f>J35*R35</f>
        <v>1008</v>
      </c>
      <c r="P35" s="433">
        <v>7</v>
      </c>
      <c r="Q35" s="433">
        <v>9</v>
      </c>
      <c r="R35" s="435">
        <f>P35*Q35</f>
        <v>63</v>
      </c>
      <c r="S35" s="436">
        <v>0.2</v>
      </c>
      <c r="T35" s="437">
        <v>0.21</v>
      </c>
      <c r="U35" s="438" t="s">
        <v>65</v>
      </c>
      <c r="V35" s="439" t="s">
        <v>65</v>
      </c>
      <c r="W35" s="440">
        <v>3.2</v>
      </c>
      <c r="X35" s="441">
        <v>3.35</v>
      </c>
      <c r="Y35" s="438">
        <f>W35*L35</f>
        <v>22.400000000000002</v>
      </c>
      <c r="Z35" s="439">
        <f>X35*L35</f>
        <v>23.45</v>
      </c>
      <c r="AA35" s="438">
        <f>Y35*Q35</f>
        <v>201.60000000000002</v>
      </c>
      <c r="AB35" s="439">
        <f>Z35*Q35+20</f>
        <v>231.04999999999998</v>
      </c>
      <c r="AC35" s="438">
        <v>0.29599999999999999</v>
      </c>
      <c r="AD35" s="442">
        <v>0.17799999999999999</v>
      </c>
      <c r="AE35" s="439" t="s">
        <v>65</v>
      </c>
      <c r="AF35" s="440" t="s">
        <v>65</v>
      </c>
      <c r="AG35" s="442" t="s">
        <v>65</v>
      </c>
      <c r="AH35" s="441" t="s">
        <v>65</v>
      </c>
      <c r="AI35" s="438">
        <v>0.43</v>
      </c>
      <c r="AJ35" s="442">
        <v>0.255</v>
      </c>
      <c r="AK35" s="439">
        <v>0.17499999999999999</v>
      </c>
      <c r="AL35" s="443">
        <v>1.2</v>
      </c>
      <c r="AM35" s="444">
        <v>0.8</v>
      </c>
      <c r="AN35" s="441">
        <v>0.17499999999999999</v>
      </c>
      <c r="AO35" s="445">
        <v>1.2</v>
      </c>
      <c r="AP35" s="444">
        <v>0.8</v>
      </c>
      <c r="AQ35" s="439">
        <v>1.73</v>
      </c>
      <c r="AR35" s="14"/>
      <c r="AS35" s="8"/>
      <c r="AT35" s="14"/>
      <c r="AU35" s="14"/>
      <c r="AV35" s="14"/>
      <c r="AW35" s="17"/>
      <c r="AX35" s="16"/>
      <c r="AY35" s="15"/>
      <c r="AZ35" s="16"/>
      <c r="BA35" s="15"/>
      <c r="BB35" s="16"/>
      <c r="BC35" s="15"/>
      <c r="BD35" s="16"/>
      <c r="BE35" s="15"/>
      <c r="BF35" s="16"/>
      <c r="BG35" s="15"/>
      <c r="BH35" s="16"/>
      <c r="BI35" s="13"/>
    </row>
    <row r="36" spans="1:61" s="6" customFormat="1" ht="15.95" customHeight="1" x14ac:dyDescent="0.2">
      <c r="A36" s="446">
        <v>31</v>
      </c>
      <c r="B36" s="447" t="s">
        <v>80</v>
      </c>
      <c r="C36" s="448" t="s">
        <v>81</v>
      </c>
      <c r="D36" s="449" t="s">
        <v>65</v>
      </c>
      <c r="E36" s="449">
        <v>8588003339720</v>
      </c>
      <c r="F36" s="517">
        <v>1902309000</v>
      </c>
      <c r="G36" s="450">
        <v>10039</v>
      </c>
      <c r="H36" s="450" t="s">
        <v>53</v>
      </c>
      <c r="I36" s="451">
        <v>730</v>
      </c>
      <c r="J36" s="451">
        <v>16</v>
      </c>
      <c r="K36" s="451" t="s">
        <v>65</v>
      </c>
      <c r="L36" s="451">
        <v>7</v>
      </c>
      <c r="M36" s="451">
        <v>16</v>
      </c>
      <c r="N36" s="434">
        <f>J36*P36</f>
        <v>112</v>
      </c>
      <c r="O36" s="434">
        <f>J36*R36</f>
        <v>896</v>
      </c>
      <c r="P36" s="451">
        <v>7</v>
      </c>
      <c r="Q36" s="451">
        <v>8</v>
      </c>
      <c r="R36" s="435">
        <f>P36*Q36</f>
        <v>56</v>
      </c>
      <c r="S36" s="452">
        <v>0.2</v>
      </c>
      <c r="T36" s="453">
        <v>0.21</v>
      </c>
      <c r="U36" s="454" t="s">
        <v>65</v>
      </c>
      <c r="V36" s="455" t="s">
        <v>65</v>
      </c>
      <c r="W36" s="456">
        <v>3.2</v>
      </c>
      <c r="X36" s="457">
        <v>3.4</v>
      </c>
      <c r="Y36" s="438">
        <f>W36*L36</f>
        <v>22.400000000000002</v>
      </c>
      <c r="Z36" s="455">
        <f>X36*L36</f>
        <v>23.8</v>
      </c>
      <c r="AA36" s="438">
        <f>Y36*Q36</f>
        <v>179.20000000000002</v>
      </c>
      <c r="AB36" s="455">
        <f>Z36*Q36+20</f>
        <v>210.4</v>
      </c>
      <c r="AC36" s="454">
        <v>0.29599999999999999</v>
      </c>
      <c r="AD36" s="458">
        <v>0.17799999999999999</v>
      </c>
      <c r="AE36" s="455" t="s">
        <v>65</v>
      </c>
      <c r="AF36" s="456" t="s">
        <v>65</v>
      </c>
      <c r="AG36" s="458" t="s">
        <v>65</v>
      </c>
      <c r="AH36" s="457" t="s">
        <v>65</v>
      </c>
      <c r="AI36" s="454">
        <v>0.48</v>
      </c>
      <c r="AJ36" s="458">
        <v>0.255</v>
      </c>
      <c r="AK36" s="455">
        <v>0.20499999999999999</v>
      </c>
      <c r="AL36" s="459">
        <v>1.2</v>
      </c>
      <c r="AM36" s="460">
        <v>0.8</v>
      </c>
      <c r="AN36" s="457">
        <v>0.20499999999999999</v>
      </c>
      <c r="AO36" s="461">
        <v>1.2</v>
      </c>
      <c r="AP36" s="460">
        <v>0.8</v>
      </c>
      <c r="AQ36" s="455">
        <v>1.79</v>
      </c>
      <c r="AR36" s="14"/>
      <c r="AS36" s="8"/>
      <c r="AT36" s="14"/>
      <c r="AU36" s="14"/>
      <c r="AV36" s="14"/>
      <c r="AW36" s="17"/>
      <c r="AX36" s="16"/>
      <c r="AY36" s="15"/>
      <c r="AZ36" s="16"/>
      <c r="BA36" s="15"/>
      <c r="BB36" s="16"/>
      <c r="BC36" s="15"/>
      <c r="BD36" s="16"/>
      <c r="BE36" s="15"/>
      <c r="BF36" s="16"/>
      <c r="BG36" s="15"/>
      <c r="BH36" s="16"/>
      <c r="BI36" s="13"/>
    </row>
    <row r="37" spans="1:61" s="6" customFormat="1" ht="15.95" customHeight="1" x14ac:dyDescent="0.2">
      <c r="A37" s="407">
        <v>32</v>
      </c>
      <c r="B37" s="408" t="s">
        <v>83</v>
      </c>
      <c r="C37" s="409" t="s">
        <v>84</v>
      </c>
      <c r="D37" s="410">
        <v>8588003339881</v>
      </c>
      <c r="E37" s="411" t="s">
        <v>65</v>
      </c>
      <c r="F37" s="515" t="s">
        <v>82</v>
      </c>
      <c r="G37" s="412">
        <v>10040</v>
      </c>
      <c r="H37" s="412" t="s">
        <v>53</v>
      </c>
      <c r="I37" s="413">
        <v>365</v>
      </c>
      <c r="J37" s="413">
        <v>24</v>
      </c>
      <c r="K37" s="413">
        <v>9</v>
      </c>
      <c r="L37" s="413">
        <v>10</v>
      </c>
      <c r="M37" s="413">
        <f>K37*J37</f>
        <v>216</v>
      </c>
      <c r="N37" s="414">
        <f>J37*P37</f>
        <v>2160</v>
      </c>
      <c r="O37" s="414">
        <f>J37*R37</f>
        <v>10800</v>
      </c>
      <c r="P37" s="413">
        <v>90</v>
      </c>
      <c r="Q37" s="413">
        <v>5</v>
      </c>
      <c r="R37" s="415">
        <f>P37*Q37</f>
        <v>450</v>
      </c>
      <c r="S37" s="416">
        <v>4.2000000000000003E-2</v>
      </c>
      <c r="T37" s="417">
        <v>4.3999999999999997E-2</v>
      </c>
      <c r="U37" s="418">
        <v>1.008</v>
      </c>
      <c r="V37" s="419">
        <v>1.071</v>
      </c>
      <c r="W37" s="420">
        <v>9.0719999999999992</v>
      </c>
      <c r="X37" s="421">
        <f>V37*K37+0.22</f>
        <v>9.859</v>
      </c>
      <c r="Y37" s="422">
        <f>U37*P37</f>
        <v>90.72</v>
      </c>
      <c r="Z37" s="419">
        <f>X37*L37+2.64</f>
        <v>101.23</v>
      </c>
      <c r="AA37" s="422">
        <f>Y37*Q37</f>
        <v>453.6</v>
      </c>
      <c r="AB37" s="419">
        <f>(Z37*Q37)+24</f>
        <v>530.15000000000009</v>
      </c>
      <c r="AC37" s="422">
        <v>0.13</v>
      </c>
      <c r="AD37" s="423">
        <v>0.04</v>
      </c>
      <c r="AE37" s="419">
        <v>1.4999999999999999E-2</v>
      </c>
      <c r="AF37" s="424">
        <v>0.13</v>
      </c>
      <c r="AG37" s="423">
        <v>0.215</v>
      </c>
      <c r="AH37" s="421">
        <v>0.7</v>
      </c>
      <c r="AI37" s="422">
        <v>0.39500000000000002</v>
      </c>
      <c r="AJ37" s="423">
        <v>0.22</v>
      </c>
      <c r="AK37" s="419">
        <v>0.215</v>
      </c>
      <c r="AL37" s="425">
        <v>1.2</v>
      </c>
      <c r="AM37" s="426">
        <v>0.8</v>
      </c>
      <c r="AN37" s="421">
        <v>0.215</v>
      </c>
      <c r="AO37" s="427">
        <v>1.2</v>
      </c>
      <c r="AP37" s="426">
        <v>0.8</v>
      </c>
      <c r="AQ37" s="419">
        <v>1.325</v>
      </c>
      <c r="AR37" s="14"/>
      <c r="AS37" s="8"/>
      <c r="AT37" s="14"/>
      <c r="AU37" s="14"/>
      <c r="AV37" s="14"/>
      <c r="AW37" s="17"/>
      <c r="AX37" s="16"/>
      <c r="AY37" s="15"/>
      <c r="AZ37" s="16"/>
      <c r="BA37" s="15"/>
      <c r="BB37" s="16"/>
      <c r="BC37" s="15"/>
      <c r="BD37" s="16"/>
      <c r="BE37" s="15"/>
      <c r="BF37" s="16"/>
      <c r="BG37" s="15"/>
      <c r="BH37" s="16"/>
      <c r="BI37" s="13"/>
    </row>
    <row r="38" spans="1:61" s="6" customFormat="1" ht="15.95" customHeight="1" thickBot="1" x14ac:dyDescent="0.25">
      <c r="A38" s="387">
        <v>33</v>
      </c>
      <c r="B38" s="388" t="s">
        <v>86</v>
      </c>
      <c r="C38" s="389" t="s">
        <v>85</v>
      </c>
      <c r="D38" s="390" t="s">
        <v>65</v>
      </c>
      <c r="E38" s="390">
        <v>8588003339751</v>
      </c>
      <c r="F38" s="516">
        <v>9012100</v>
      </c>
      <c r="G38" s="391">
        <v>10041</v>
      </c>
      <c r="H38" s="391" t="s">
        <v>53</v>
      </c>
      <c r="I38" s="392">
        <v>730</v>
      </c>
      <c r="J38" s="392">
        <v>10</v>
      </c>
      <c r="K38" s="392" t="s">
        <v>65</v>
      </c>
      <c r="L38" s="392">
        <v>15</v>
      </c>
      <c r="M38" s="392">
        <v>10</v>
      </c>
      <c r="N38" s="393">
        <v>150</v>
      </c>
      <c r="O38" s="393">
        <v>1200</v>
      </c>
      <c r="P38" s="392">
        <v>15</v>
      </c>
      <c r="Q38" s="392">
        <v>8</v>
      </c>
      <c r="R38" s="394">
        <f>P38*Q38</f>
        <v>120</v>
      </c>
      <c r="S38" s="395">
        <v>0.25</v>
      </c>
      <c r="T38" s="396">
        <v>0.25</v>
      </c>
      <c r="U38" s="397">
        <v>2.5</v>
      </c>
      <c r="V38" s="398">
        <v>2.75</v>
      </c>
      <c r="W38" s="399">
        <v>2.5</v>
      </c>
      <c r="X38" s="400">
        <v>2.75</v>
      </c>
      <c r="Y38" s="397">
        <f>U38*P38</f>
        <v>37.5</v>
      </c>
      <c r="Z38" s="398">
        <f>X38*L38+2.64</f>
        <v>43.89</v>
      </c>
      <c r="AA38" s="397">
        <f>Y38*Q38</f>
        <v>300</v>
      </c>
      <c r="AB38" s="398">
        <f>Z38*Q38+24</f>
        <v>375.12</v>
      </c>
      <c r="AC38" s="397">
        <v>0.03</v>
      </c>
      <c r="AD38" s="401">
        <v>0.16</v>
      </c>
      <c r="AE38" s="398">
        <v>0.22</v>
      </c>
      <c r="AF38" s="399">
        <v>0.38</v>
      </c>
      <c r="AG38" s="402">
        <v>0.16</v>
      </c>
      <c r="AH38" s="400">
        <v>0.22</v>
      </c>
      <c r="AI38" s="397">
        <v>0.38</v>
      </c>
      <c r="AJ38" s="401">
        <v>0.16</v>
      </c>
      <c r="AK38" s="398">
        <v>0.22</v>
      </c>
      <c r="AL38" s="403">
        <v>1.2</v>
      </c>
      <c r="AM38" s="404">
        <v>0.8</v>
      </c>
      <c r="AN38" s="400">
        <v>0.22</v>
      </c>
      <c r="AO38" s="405">
        <v>1.2</v>
      </c>
      <c r="AP38" s="406">
        <v>0.8</v>
      </c>
      <c r="AQ38" s="398">
        <v>1.91</v>
      </c>
      <c r="AR38" s="14"/>
      <c r="AS38" s="8"/>
      <c r="AT38" s="14"/>
      <c r="AU38" s="14"/>
      <c r="AV38" s="14"/>
      <c r="AW38" s="17"/>
      <c r="AX38" s="16"/>
      <c r="AY38" s="15"/>
      <c r="AZ38" s="16"/>
      <c r="BA38" s="15"/>
      <c r="BB38" s="16"/>
      <c r="BC38" s="15"/>
      <c r="BD38" s="16"/>
      <c r="BE38" s="15"/>
      <c r="BF38" s="16"/>
      <c r="BG38" s="15"/>
      <c r="BH38" s="16"/>
      <c r="BI38" s="13"/>
    </row>
    <row r="39" spans="1:61" s="6" customFormat="1" ht="16.5" customHeight="1" x14ac:dyDescent="0.2">
      <c r="A39" s="5"/>
      <c r="B39" s="464"/>
      <c r="C39" s="465"/>
      <c r="D39" s="465"/>
      <c r="E39" s="465"/>
      <c r="F39" s="465"/>
      <c r="G39" s="465"/>
      <c r="H39" s="465"/>
      <c r="I39" s="465"/>
      <c r="J39" s="34"/>
      <c r="K39" s="34"/>
      <c r="L39" s="34"/>
      <c r="M39" s="34"/>
      <c r="N39" s="34"/>
      <c r="O39" s="34"/>
      <c r="P39" s="34"/>
      <c r="Q39" s="34"/>
      <c r="R39" s="34"/>
      <c r="S39" s="11"/>
      <c r="T39" s="12"/>
      <c r="U39" s="14"/>
      <c r="V39" s="14"/>
      <c r="W39" s="14"/>
      <c r="X39" s="14"/>
      <c r="Y39" s="14"/>
      <c r="Z39" s="14"/>
      <c r="AA39" s="14"/>
      <c r="AB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8"/>
      <c r="AT39" s="14"/>
      <c r="AU39" s="14"/>
      <c r="AV39" s="14"/>
      <c r="AW39" s="17"/>
      <c r="AX39" s="16"/>
      <c r="AY39" s="15"/>
      <c r="AZ39" s="16"/>
      <c r="BA39" s="15"/>
      <c r="BB39" s="16"/>
      <c r="BC39" s="15"/>
      <c r="BD39" s="16"/>
      <c r="BE39" s="15"/>
      <c r="BF39" s="16"/>
      <c r="BG39" s="15"/>
      <c r="BH39" s="16"/>
      <c r="BI39" s="13"/>
    </row>
    <row r="40" spans="1:61" s="6" customFormat="1" ht="15.95" customHeight="1" x14ac:dyDescent="0.2">
      <c r="A40" s="5"/>
      <c r="B40" s="5"/>
      <c r="C40" s="31"/>
      <c r="D40" s="32"/>
      <c r="E40" s="32"/>
      <c r="F40" s="32"/>
      <c r="G40" s="33"/>
      <c r="H40" s="33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11"/>
      <c r="T40" s="12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8"/>
      <c r="AT40" s="14"/>
      <c r="AU40" s="14"/>
      <c r="AV40" s="14"/>
      <c r="AW40" s="17"/>
      <c r="AX40" s="16"/>
      <c r="AY40" s="15"/>
      <c r="AZ40" s="16"/>
      <c r="BA40" s="15"/>
      <c r="BB40" s="16"/>
      <c r="BC40" s="15"/>
      <c r="BD40" s="16"/>
      <c r="BE40" s="15"/>
      <c r="BF40" s="16"/>
      <c r="BG40" s="15"/>
      <c r="BH40" s="16"/>
      <c r="BI40" s="13"/>
    </row>
    <row r="41" spans="1:61" s="6" customFormat="1" ht="15.95" customHeight="1" x14ac:dyDescent="0.2">
      <c r="A41" s="5"/>
      <c r="B41" s="5"/>
      <c r="C41" s="31"/>
      <c r="D41" s="32"/>
      <c r="E41" s="32"/>
      <c r="F41" s="32"/>
      <c r="G41" s="33"/>
      <c r="H41" s="33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11"/>
      <c r="T41" s="12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8"/>
      <c r="AT41" s="14"/>
      <c r="AU41" s="14"/>
      <c r="AV41" s="14"/>
      <c r="AW41" s="17"/>
      <c r="AX41" s="16"/>
      <c r="AY41" s="15"/>
      <c r="AZ41" s="16"/>
      <c r="BA41" s="15"/>
      <c r="BB41" s="16"/>
      <c r="BC41" s="15"/>
      <c r="BD41" s="16"/>
      <c r="BE41" s="15"/>
      <c r="BF41" s="16"/>
      <c r="BG41" s="15"/>
      <c r="BH41" s="16"/>
      <c r="BI41" s="13"/>
    </row>
    <row r="42" spans="1:61" s="6" customFormat="1" ht="15.95" customHeight="1" x14ac:dyDescent="0.2">
      <c r="A42" s="5"/>
      <c r="B42" s="5"/>
      <c r="C42" s="8"/>
      <c r="D42" s="9"/>
      <c r="E42" s="9"/>
      <c r="F42" s="9"/>
      <c r="G42" s="10"/>
      <c r="H42" s="10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2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8"/>
      <c r="AT42" s="14"/>
      <c r="AU42" s="14"/>
      <c r="AV42" s="14"/>
      <c r="AW42" s="17"/>
      <c r="AX42" s="16"/>
      <c r="AY42" s="15"/>
      <c r="AZ42" s="16"/>
      <c r="BA42" s="15"/>
      <c r="BB42" s="16"/>
      <c r="BC42" s="15"/>
      <c r="BD42" s="16"/>
      <c r="BE42" s="15"/>
      <c r="BF42" s="16"/>
      <c r="BG42" s="15"/>
      <c r="BH42" s="16"/>
      <c r="BI42" s="13"/>
    </row>
    <row r="43" spans="1:61" s="6" customFormat="1" ht="15.95" customHeight="1" x14ac:dyDescent="0.2">
      <c r="A43" s="5"/>
      <c r="B43" s="5"/>
      <c r="C43" s="8"/>
      <c r="D43" s="9"/>
      <c r="E43" s="9"/>
      <c r="F43" s="9"/>
      <c r="G43" s="10"/>
      <c r="H43" s="10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2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8"/>
      <c r="AT43" s="14"/>
      <c r="AU43" s="14"/>
      <c r="AV43" s="14"/>
      <c r="AW43" s="17"/>
      <c r="AX43" s="16"/>
      <c r="AY43" s="15"/>
      <c r="AZ43" s="16"/>
      <c r="BA43" s="15"/>
      <c r="BB43" s="16"/>
      <c r="BC43" s="15"/>
      <c r="BD43" s="16"/>
      <c r="BE43" s="15"/>
      <c r="BF43" s="16"/>
      <c r="BG43" s="15"/>
      <c r="BH43" s="16"/>
      <c r="BI43" s="13"/>
    </row>
    <row r="44" spans="1:61" s="6" customFormat="1" ht="15.95" customHeight="1" x14ac:dyDescent="0.2">
      <c r="A44" s="5"/>
      <c r="B44" s="5"/>
      <c r="C44" s="8"/>
      <c r="D44" s="9"/>
      <c r="E44" s="9"/>
      <c r="F44" s="9"/>
      <c r="G44" s="10"/>
      <c r="H44" s="10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2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8"/>
      <c r="AT44" s="14"/>
      <c r="AU44" s="14"/>
      <c r="AV44" s="14"/>
      <c r="AW44" s="17"/>
      <c r="AX44" s="16"/>
      <c r="AY44" s="15"/>
      <c r="AZ44" s="16"/>
      <c r="BA44" s="15"/>
      <c r="BB44" s="16"/>
      <c r="BC44" s="15"/>
      <c r="BD44" s="16"/>
      <c r="BE44" s="15"/>
      <c r="BF44" s="16"/>
      <c r="BG44" s="15"/>
      <c r="BH44" s="16"/>
      <c r="BI44" s="13"/>
    </row>
    <row r="45" spans="1:61" s="6" customFormat="1" ht="15.95" customHeight="1" x14ac:dyDescent="0.2">
      <c r="A45" s="5"/>
      <c r="B45" s="5"/>
      <c r="C45" s="8"/>
      <c r="D45" s="9"/>
      <c r="E45" s="9"/>
      <c r="F45" s="9"/>
      <c r="G45" s="10"/>
      <c r="H45" s="10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2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8"/>
      <c r="AT45" s="14"/>
      <c r="AU45" s="14"/>
      <c r="AV45" s="14"/>
      <c r="AW45" s="17"/>
      <c r="AX45" s="16"/>
      <c r="AY45" s="15"/>
      <c r="AZ45" s="16"/>
      <c r="BA45" s="15"/>
      <c r="BB45" s="16"/>
      <c r="BC45" s="15"/>
      <c r="BD45" s="16"/>
      <c r="BE45" s="15"/>
      <c r="BF45" s="16"/>
      <c r="BG45" s="15"/>
      <c r="BH45" s="16"/>
      <c r="BI45" s="13"/>
    </row>
    <row r="46" spans="1:61" s="6" customFormat="1" ht="15.95" customHeight="1" x14ac:dyDescent="0.2">
      <c r="A46" s="5"/>
      <c r="B46" s="5"/>
      <c r="C46" s="8"/>
      <c r="D46" s="9"/>
      <c r="E46" s="9"/>
      <c r="F46" s="9"/>
      <c r="G46" s="10"/>
      <c r="H46" s="10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2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8"/>
      <c r="AT46" s="14"/>
      <c r="AU46" s="14"/>
      <c r="AV46" s="14"/>
      <c r="AW46" s="17"/>
      <c r="AX46" s="16"/>
      <c r="AY46" s="15"/>
      <c r="AZ46" s="16"/>
      <c r="BA46" s="15"/>
      <c r="BB46" s="16"/>
      <c r="BC46" s="15"/>
      <c r="BD46" s="16"/>
      <c r="BE46" s="15"/>
      <c r="BF46" s="16"/>
      <c r="BG46" s="15"/>
      <c r="BH46" s="16"/>
      <c r="BI46" s="13"/>
    </row>
    <row r="47" spans="1:61" s="6" customFormat="1" ht="15.95" customHeight="1" x14ac:dyDescent="0.2">
      <c r="A47" s="5"/>
      <c r="B47" s="5"/>
      <c r="C47" s="8"/>
      <c r="D47" s="9"/>
      <c r="E47" s="9"/>
      <c r="F47" s="9"/>
      <c r="G47" s="10"/>
      <c r="H47" s="10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2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8"/>
      <c r="AT47" s="14"/>
      <c r="AU47" s="14"/>
      <c r="AV47" s="14"/>
      <c r="AW47" s="17"/>
      <c r="AX47" s="16"/>
      <c r="AY47" s="15"/>
      <c r="AZ47" s="16"/>
      <c r="BA47" s="15"/>
      <c r="BB47" s="16"/>
      <c r="BC47" s="15"/>
      <c r="BD47" s="16"/>
      <c r="BE47" s="15"/>
      <c r="BF47" s="16"/>
      <c r="BG47" s="15"/>
      <c r="BH47" s="16"/>
      <c r="BI47" s="13"/>
    </row>
    <row r="48" spans="1:61" s="6" customFormat="1" ht="15.95" customHeight="1" x14ac:dyDescent="0.2">
      <c r="A48" s="5"/>
      <c r="B48" s="5"/>
      <c r="C48" s="8"/>
      <c r="D48" s="9"/>
      <c r="E48" s="9"/>
      <c r="F48" s="9"/>
      <c r="G48" s="10"/>
      <c r="H48" s="10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2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8"/>
      <c r="AT48" s="14"/>
      <c r="AU48" s="14"/>
      <c r="AV48" s="14"/>
      <c r="AW48" s="17"/>
      <c r="AX48" s="16"/>
      <c r="AY48" s="15"/>
      <c r="AZ48" s="16"/>
      <c r="BA48" s="15"/>
      <c r="BB48" s="16"/>
      <c r="BC48" s="15"/>
      <c r="BD48" s="16"/>
      <c r="BE48" s="15"/>
      <c r="BF48" s="16"/>
      <c r="BG48" s="15"/>
      <c r="BH48" s="16"/>
      <c r="BI48" s="13"/>
    </row>
    <row r="49" spans="1:61" s="6" customFormat="1" ht="15.95" customHeight="1" x14ac:dyDescent="0.2">
      <c r="A49" s="5"/>
      <c r="B49" s="5"/>
      <c r="C49" s="8"/>
      <c r="D49" s="9"/>
      <c r="E49" s="9"/>
      <c r="F49" s="9"/>
      <c r="G49" s="10"/>
      <c r="H49" s="10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2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8"/>
      <c r="AT49" s="14"/>
      <c r="AU49" s="14"/>
      <c r="AV49" s="14"/>
      <c r="AW49" s="17"/>
      <c r="AX49" s="16"/>
      <c r="AY49" s="15"/>
      <c r="AZ49" s="16"/>
      <c r="BA49" s="15"/>
      <c r="BB49" s="16"/>
      <c r="BC49" s="15"/>
      <c r="BD49" s="16"/>
      <c r="BE49" s="15"/>
      <c r="BF49" s="16"/>
      <c r="BG49" s="15"/>
      <c r="BH49" s="16"/>
      <c r="BI49" s="13"/>
    </row>
    <row r="50" spans="1:61" s="6" customFormat="1" ht="15.95" customHeight="1" x14ac:dyDescent="0.2">
      <c r="A50" s="5"/>
      <c r="B50" s="5"/>
      <c r="C50" s="8"/>
      <c r="D50" s="9"/>
      <c r="E50" s="9"/>
      <c r="F50" s="9"/>
      <c r="G50" s="10"/>
      <c r="H50" s="10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2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8"/>
      <c r="AT50" s="14"/>
      <c r="AU50" s="14"/>
      <c r="AV50" s="14"/>
      <c r="AW50" s="17"/>
      <c r="AX50" s="16"/>
      <c r="AY50" s="15"/>
      <c r="AZ50" s="16"/>
      <c r="BA50" s="15"/>
      <c r="BB50" s="16"/>
      <c r="BC50" s="15"/>
      <c r="BD50" s="16"/>
      <c r="BE50" s="15"/>
      <c r="BF50" s="16"/>
      <c r="BG50" s="15"/>
      <c r="BH50" s="16"/>
      <c r="BI50" s="13"/>
    </row>
    <row r="51" spans="1:61" s="6" customFormat="1" ht="15.95" customHeight="1" x14ac:dyDescent="0.2">
      <c r="A51" s="5"/>
      <c r="B51" s="5"/>
      <c r="C51" s="8"/>
      <c r="D51" s="9"/>
      <c r="E51" s="9"/>
      <c r="F51" s="9"/>
      <c r="G51" s="10"/>
      <c r="H51" s="10"/>
      <c r="S51" s="11"/>
      <c r="T51" s="12"/>
      <c r="U51" s="13"/>
      <c r="V51" s="13"/>
      <c r="W51" s="13"/>
      <c r="X51" s="13"/>
      <c r="Y51" s="13"/>
      <c r="Z51" s="13"/>
      <c r="AA51" s="13"/>
      <c r="AB51" s="13"/>
      <c r="AC51" s="13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8"/>
      <c r="AT51" s="14"/>
      <c r="AU51" s="14"/>
      <c r="AV51" s="14"/>
      <c r="AW51" s="17"/>
      <c r="AX51" s="16"/>
      <c r="AY51" s="15"/>
      <c r="AZ51" s="16"/>
      <c r="BA51" s="15"/>
      <c r="BB51" s="16"/>
      <c r="BC51" s="15"/>
      <c r="BD51" s="16"/>
      <c r="BE51" s="15"/>
      <c r="BF51" s="16"/>
      <c r="BG51" s="15"/>
      <c r="BH51" s="16"/>
      <c r="BI51" s="13"/>
    </row>
    <row r="52" spans="1:61" s="6" customFormat="1" ht="15.95" customHeight="1" x14ac:dyDescent="0.2">
      <c r="A52" s="5"/>
      <c r="B52" s="5"/>
      <c r="C52" s="8"/>
      <c r="D52" s="9"/>
      <c r="E52" s="9"/>
      <c r="F52" s="9"/>
      <c r="G52" s="10"/>
      <c r="H52" s="10"/>
      <c r="S52" s="11"/>
      <c r="T52" s="12"/>
      <c r="U52" s="13"/>
      <c r="V52" s="13"/>
      <c r="W52" s="13"/>
      <c r="X52" s="13"/>
      <c r="Y52" s="13"/>
      <c r="Z52" s="13"/>
      <c r="AA52" s="13"/>
      <c r="AB52" s="13"/>
      <c r="AC52" s="13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8"/>
      <c r="AT52" s="14"/>
      <c r="AU52" s="14"/>
      <c r="AV52" s="14"/>
      <c r="AW52" s="17"/>
      <c r="AX52" s="16"/>
      <c r="AY52" s="15"/>
      <c r="AZ52" s="16"/>
      <c r="BA52" s="15"/>
      <c r="BB52" s="16"/>
      <c r="BC52" s="15"/>
      <c r="BD52" s="16"/>
      <c r="BE52" s="15"/>
      <c r="BF52" s="16"/>
      <c r="BG52" s="15"/>
      <c r="BH52" s="16"/>
      <c r="BI52" s="13"/>
    </row>
    <row r="53" spans="1:61" s="6" customFormat="1" ht="15.95" customHeight="1" x14ac:dyDescent="0.2">
      <c r="A53" s="5"/>
      <c r="B53" s="5"/>
      <c r="C53" s="8"/>
      <c r="D53" s="9"/>
      <c r="E53" s="9"/>
      <c r="F53" s="9"/>
      <c r="G53" s="10"/>
      <c r="H53" s="10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2"/>
      <c r="U53" s="13"/>
      <c r="V53" s="13"/>
      <c r="W53" s="13"/>
      <c r="X53" s="13"/>
      <c r="Y53" s="13"/>
      <c r="Z53" s="13"/>
      <c r="AA53" s="13"/>
      <c r="AB53" s="13"/>
      <c r="AC53" s="13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8"/>
      <c r="AT53" s="14"/>
      <c r="AU53" s="14"/>
      <c r="AV53" s="14"/>
      <c r="AW53" s="17"/>
      <c r="AX53" s="16"/>
      <c r="AY53" s="15"/>
      <c r="AZ53" s="16"/>
      <c r="BA53" s="15"/>
      <c r="BB53" s="16"/>
      <c r="BC53" s="15"/>
      <c r="BD53" s="16"/>
      <c r="BE53" s="15"/>
      <c r="BF53" s="16"/>
      <c r="BG53" s="15"/>
      <c r="BH53" s="16"/>
      <c r="BI53" s="13"/>
    </row>
    <row r="54" spans="1:61" s="6" customFormat="1" ht="15.95" customHeight="1" x14ac:dyDescent="0.2">
      <c r="A54" s="5"/>
      <c r="B54" s="5"/>
      <c r="C54" s="18"/>
      <c r="D54" s="9"/>
      <c r="E54" s="9"/>
      <c r="F54" s="9"/>
      <c r="G54" s="10"/>
      <c r="H54" s="10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2"/>
      <c r="U54" s="13"/>
      <c r="V54" s="13"/>
      <c r="W54" s="13"/>
      <c r="X54" s="13"/>
      <c r="Y54" s="13"/>
      <c r="Z54" s="13"/>
      <c r="AA54" s="13"/>
      <c r="AB54" s="13"/>
      <c r="AC54" s="13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8"/>
      <c r="AT54" s="14"/>
      <c r="AU54" s="14"/>
      <c r="AV54" s="14"/>
      <c r="AW54" s="26"/>
      <c r="AX54" s="25"/>
      <c r="AY54" s="15"/>
      <c r="AZ54" s="16"/>
      <c r="BA54" s="15"/>
      <c r="BB54" s="7"/>
      <c r="BC54" s="15"/>
      <c r="BD54" s="19"/>
      <c r="BE54" s="15"/>
      <c r="BF54" s="16"/>
      <c r="BG54" s="15"/>
      <c r="BH54" s="7"/>
      <c r="BI54" s="13"/>
    </row>
    <row r="55" spans="1:61" s="6" customFormat="1" ht="15.95" customHeight="1" x14ac:dyDescent="0.2">
      <c r="A55" s="5"/>
      <c r="B55" s="5"/>
      <c r="C55" s="18"/>
      <c r="D55" s="9"/>
      <c r="E55" s="9"/>
      <c r="F55" s="9"/>
      <c r="G55" s="10"/>
      <c r="H55" s="10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2"/>
      <c r="U55" s="13"/>
      <c r="V55" s="13"/>
      <c r="W55" s="13"/>
      <c r="X55" s="13"/>
      <c r="Y55" s="13"/>
      <c r="Z55" s="13"/>
      <c r="AA55" s="13"/>
      <c r="AB55" s="13"/>
      <c r="AC55" s="13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8"/>
      <c r="AT55" s="14"/>
      <c r="AU55" s="14"/>
      <c r="AV55" s="14"/>
      <c r="AW55" s="26"/>
      <c r="AX55" s="25"/>
      <c r="AY55" s="15"/>
      <c r="AZ55" s="16"/>
      <c r="BA55" s="15"/>
      <c r="BB55" s="7"/>
      <c r="BC55" s="15"/>
      <c r="BD55" s="19"/>
      <c r="BE55" s="15"/>
      <c r="BF55" s="16"/>
      <c r="BG55" s="15"/>
      <c r="BH55" s="7"/>
      <c r="BI55" s="13"/>
    </row>
    <row r="56" spans="1:61" s="6" customFormat="1" ht="15.95" customHeight="1" x14ac:dyDescent="0.2">
      <c r="A56" s="5"/>
      <c r="B56" s="5"/>
      <c r="C56" s="28"/>
      <c r="D56" s="29"/>
      <c r="E56" s="29"/>
      <c r="F56" s="42"/>
      <c r="G56" s="30"/>
      <c r="H56" s="30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1"/>
      <c r="U56" s="22"/>
      <c r="V56" s="22"/>
      <c r="W56" s="22"/>
      <c r="X56" s="22"/>
      <c r="Y56" s="22"/>
      <c r="Z56" s="22"/>
      <c r="AA56" s="22"/>
      <c r="AB56" s="22"/>
      <c r="AC56" s="22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3"/>
      <c r="AT56" s="24"/>
      <c r="AU56" s="24"/>
      <c r="AV56" s="24"/>
      <c r="AW56" s="26"/>
      <c r="AX56" s="25"/>
      <c r="AY56" s="20"/>
      <c r="AZ56" s="25"/>
      <c r="BA56" s="20"/>
      <c r="BB56" s="25"/>
      <c r="BC56" s="20"/>
      <c r="BD56" s="25"/>
      <c r="BE56" s="20"/>
      <c r="BF56" s="25"/>
      <c r="BG56" s="20"/>
      <c r="BH56" s="25"/>
      <c r="BI56" s="13"/>
    </row>
    <row r="57" spans="1:61" x14ac:dyDescent="0.2">
      <c r="A57" s="37"/>
      <c r="B57" s="37"/>
      <c r="C57" s="3"/>
      <c r="D57" s="3"/>
      <c r="E57" s="3"/>
      <c r="F57" s="1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8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1"/>
      <c r="AZ57" s="1"/>
      <c r="BA57" s="1"/>
      <c r="BB57" s="1"/>
      <c r="BC57" s="1"/>
      <c r="BD57" s="1"/>
      <c r="BE57" s="1"/>
      <c r="BF57" s="1"/>
      <c r="BG57" s="1"/>
      <c r="BH57" s="1"/>
    </row>
    <row r="58" spans="1:61" x14ac:dyDescent="0.2">
      <c r="A58" s="37"/>
      <c r="B58" s="37"/>
      <c r="C58" s="37"/>
      <c r="D58" s="37"/>
      <c r="E58" s="37"/>
      <c r="F58" s="5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39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</row>
    <row r="59" spans="1:61" x14ac:dyDescent="0.2">
      <c r="A59" s="37"/>
      <c r="B59" s="37"/>
      <c r="C59" s="37"/>
      <c r="D59" s="37"/>
      <c r="E59" s="37"/>
      <c r="F59" s="5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39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</row>
    <row r="60" spans="1:61" x14ac:dyDescent="0.2">
      <c r="A60" s="37"/>
      <c r="B60" s="37"/>
      <c r="C60" s="37"/>
      <c r="D60" s="37"/>
      <c r="E60" s="37"/>
      <c r="F60" s="5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39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37"/>
      <c r="AU60" s="37"/>
    </row>
    <row r="61" spans="1:61" x14ac:dyDescent="0.2">
      <c r="A61" s="37"/>
      <c r="B61" s="37"/>
      <c r="C61" s="37"/>
      <c r="D61" s="37"/>
      <c r="E61" s="37"/>
      <c r="F61" s="5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39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37"/>
      <c r="AU61" s="37"/>
    </row>
    <row r="62" spans="1:61" x14ac:dyDescent="0.2">
      <c r="A62" s="37"/>
      <c r="B62" s="37"/>
      <c r="C62" s="37"/>
      <c r="D62" s="37"/>
      <c r="E62" s="37"/>
      <c r="F62" s="5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</row>
    <row r="63" spans="1:61" x14ac:dyDescent="0.2">
      <c r="A63" s="37"/>
      <c r="B63" s="37"/>
      <c r="C63" s="37"/>
      <c r="D63" s="37"/>
      <c r="E63" s="37"/>
      <c r="F63" s="5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</row>
    <row r="64" spans="1:61" x14ac:dyDescent="0.2">
      <c r="A64" s="37"/>
      <c r="B64" s="37"/>
      <c r="C64" s="37"/>
      <c r="D64" s="37"/>
      <c r="E64" s="37"/>
      <c r="F64" s="5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</row>
    <row r="65" spans="1:47" x14ac:dyDescent="0.2">
      <c r="A65" s="37"/>
      <c r="B65" s="37"/>
      <c r="C65" s="37"/>
      <c r="D65" s="37"/>
      <c r="E65" s="37"/>
      <c r="F65" s="5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</row>
    <row r="66" spans="1:47" x14ac:dyDescent="0.2">
      <c r="A66" s="37"/>
      <c r="B66" s="37"/>
      <c r="C66" s="37"/>
      <c r="D66" s="37"/>
      <c r="E66" s="37"/>
      <c r="F66" s="5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</row>
    <row r="67" spans="1:47" x14ac:dyDescent="0.2">
      <c r="A67" s="37"/>
      <c r="B67" s="37"/>
      <c r="C67" s="37"/>
      <c r="D67" s="37"/>
      <c r="E67" s="37"/>
      <c r="F67" s="5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</row>
    <row r="68" spans="1:47" x14ac:dyDescent="0.2">
      <c r="A68" s="37"/>
      <c r="B68" s="37"/>
      <c r="C68" s="37"/>
      <c r="D68" s="37"/>
      <c r="E68" s="37"/>
      <c r="F68" s="5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</row>
    <row r="69" spans="1:47" x14ac:dyDescent="0.2">
      <c r="A69" s="37"/>
      <c r="B69" s="37"/>
      <c r="C69" s="37"/>
      <c r="D69" s="37"/>
      <c r="E69" s="37"/>
      <c r="F69" s="5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</row>
    <row r="70" spans="1:47" x14ac:dyDescent="0.2">
      <c r="A70" s="37"/>
      <c r="B70" s="37"/>
      <c r="C70" s="37"/>
      <c r="D70" s="37"/>
      <c r="E70" s="37"/>
      <c r="F70" s="5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</row>
    <row r="71" spans="1:47" x14ac:dyDescent="0.2">
      <c r="A71" s="37"/>
      <c r="B71" s="37"/>
      <c r="C71" s="37"/>
      <c r="D71" s="37"/>
      <c r="E71" s="37"/>
      <c r="F71" s="5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</row>
    <row r="72" spans="1:47" x14ac:dyDescent="0.2">
      <c r="A72" s="37"/>
      <c r="B72" s="37"/>
      <c r="C72" s="37"/>
      <c r="D72" s="37"/>
      <c r="E72" s="37"/>
      <c r="F72" s="5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</row>
    <row r="73" spans="1:47" x14ac:dyDescent="0.2">
      <c r="A73" s="37"/>
      <c r="B73" s="37"/>
      <c r="C73" s="37"/>
      <c r="D73" s="37"/>
      <c r="E73" s="37"/>
      <c r="F73" s="5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</row>
    <row r="74" spans="1:47" x14ac:dyDescent="0.2">
      <c r="A74" s="37"/>
      <c r="B74" s="37"/>
      <c r="C74" s="37"/>
      <c r="D74" s="37"/>
      <c r="E74" s="37"/>
      <c r="F74" s="5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</row>
    <row r="75" spans="1:47" x14ac:dyDescent="0.2">
      <c r="A75" s="37"/>
      <c r="B75" s="37"/>
      <c r="C75" s="37"/>
      <c r="D75" s="37"/>
      <c r="E75" s="37"/>
      <c r="F75" s="5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</row>
    <row r="76" spans="1:47" x14ac:dyDescent="0.2">
      <c r="A76" s="37"/>
      <c r="B76" s="37"/>
      <c r="C76" s="37"/>
      <c r="D76" s="37"/>
      <c r="E76" s="37"/>
      <c r="F76" s="5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</row>
    <row r="77" spans="1:47" x14ac:dyDescent="0.2">
      <c r="A77" s="37"/>
      <c r="B77" s="37"/>
      <c r="C77" s="37"/>
      <c r="D77" s="37"/>
      <c r="E77" s="37"/>
      <c r="F77" s="5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</row>
    <row r="78" spans="1:47" x14ac:dyDescent="0.2">
      <c r="A78" s="37"/>
      <c r="B78" s="37"/>
      <c r="C78" s="37"/>
      <c r="D78" s="37"/>
      <c r="E78" s="37"/>
      <c r="F78" s="5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</row>
    <row r="79" spans="1:47" x14ac:dyDescent="0.2">
      <c r="A79" s="37"/>
      <c r="B79" s="37"/>
      <c r="C79" s="37"/>
      <c r="D79" s="37"/>
      <c r="E79" s="37"/>
      <c r="F79" s="5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</row>
    <row r="80" spans="1:47" x14ac:dyDescent="0.2">
      <c r="A80" s="37"/>
      <c r="B80" s="37"/>
      <c r="C80" s="37"/>
      <c r="D80" s="37"/>
      <c r="E80" s="37"/>
      <c r="F80" s="5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</row>
    <row r="81" spans="1:47" x14ac:dyDescent="0.2">
      <c r="A81" s="37"/>
      <c r="B81" s="37"/>
      <c r="C81" s="37"/>
      <c r="D81" s="37"/>
      <c r="E81" s="37"/>
      <c r="F81" s="5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</row>
    <row r="82" spans="1:47" x14ac:dyDescent="0.2">
      <c r="A82" s="37"/>
      <c r="B82" s="37"/>
      <c r="C82" s="37"/>
      <c r="D82" s="37"/>
      <c r="E82" s="37"/>
      <c r="F82" s="5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</row>
    <row r="83" spans="1:47" x14ac:dyDescent="0.2">
      <c r="A83" s="37"/>
      <c r="B83" s="37"/>
      <c r="C83" s="37"/>
      <c r="D83" s="37"/>
      <c r="E83" s="37"/>
      <c r="F83" s="5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</row>
    <row r="84" spans="1:47" x14ac:dyDescent="0.2">
      <c r="A84" s="37"/>
      <c r="B84" s="37"/>
      <c r="C84" s="37"/>
      <c r="D84" s="37"/>
      <c r="E84" s="37"/>
      <c r="F84" s="5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</row>
    <row r="85" spans="1:47" x14ac:dyDescent="0.2">
      <c r="A85" s="37"/>
      <c r="B85" s="37"/>
      <c r="C85" s="37"/>
      <c r="D85" s="37"/>
      <c r="E85" s="37"/>
      <c r="F85" s="5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</row>
    <row r="86" spans="1:47" x14ac:dyDescent="0.2">
      <c r="A86" s="37"/>
      <c r="B86" s="37"/>
      <c r="C86" s="37"/>
      <c r="D86" s="37"/>
      <c r="E86" s="37"/>
      <c r="F86" s="5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</row>
    <row r="87" spans="1:47" x14ac:dyDescent="0.2">
      <c r="A87" s="37"/>
      <c r="B87" s="37"/>
      <c r="C87" s="37"/>
      <c r="D87" s="37"/>
      <c r="E87" s="37"/>
      <c r="F87" s="5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</row>
    <row r="88" spans="1:47" x14ac:dyDescent="0.2">
      <c r="A88" s="37"/>
      <c r="B88" s="37"/>
      <c r="C88" s="37"/>
      <c r="D88" s="37"/>
      <c r="E88" s="37"/>
      <c r="F88" s="5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</row>
    <row r="89" spans="1:47" x14ac:dyDescent="0.2">
      <c r="A89" s="37"/>
      <c r="B89" s="37"/>
      <c r="C89" s="37"/>
      <c r="D89" s="37"/>
      <c r="E89" s="37"/>
      <c r="F89" s="5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</row>
    <row r="90" spans="1:47" x14ac:dyDescent="0.2">
      <c r="A90" s="37"/>
      <c r="B90" s="37"/>
      <c r="C90" s="37"/>
      <c r="D90" s="37"/>
      <c r="E90" s="37"/>
      <c r="F90" s="5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</row>
    <row r="91" spans="1:47" x14ac:dyDescent="0.2">
      <c r="A91" s="37"/>
      <c r="B91" s="37"/>
      <c r="C91" s="37"/>
      <c r="D91" s="37"/>
      <c r="E91" s="37"/>
      <c r="F91" s="5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</row>
    <row r="92" spans="1:47" x14ac:dyDescent="0.2">
      <c r="A92" s="37"/>
      <c r="B92" s="37"/>
      <c r="C92" s="37"/>
      <c r="D92" s="37"/>
      <c r="E92" s="37"/>
      <c r="F92" s="5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</row>
    <row r="93" spans="1:47" x14ac:dyDescent="0.2">
      <c r="A93" s="37"/>
      <c r="B93" s="37"/>
      <c r="C93" s="37"/>
      <c r="D93" s="37"/>
      <c r="E93" s="37"/>
      <c r="F93" s="5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</row>
    <row r="94" spans="1:47" x14ac:dyDescent="0.2">
      <c r="A94" s="37"/>
      <c r="B94" s="37"/>
      <c r="C94" s="37"/>
      <c r="D94" s="37"/>
      <c r="E94" s="37"/>
      <c r="F94" s="5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</row>
    <row r="95" spans="1:47" x14ac:dyDescent="0.2">
      <c r="A95" s="37"/>
      <c r="B95" s="37"/>
      <c r="C95" s="37"/>
      <c r="D95" s="37"/>
      <c r="E95" s="37"/>
      <c r="F95" s="5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</row>
    <row r="96" spans="1:47" x14ac:dyDescent="0.2">
      <c r="A96" s="37"/>
      <c r="B96" s="37"/>
      <c r="C96" s="37"/>
      <c r="D96" s="37"/>
      <c r="E96" s="37"/>
      <c r="F96" s="5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</row>
    <row r="97" spans="1:47" x14ac:dyDescent="0.2">
      <c r="A97" s="37"/>
      <c r="B97" s="37"/>
      <c r="C97" s="37"/>
      <c r="D97" s="37"/>
      <c r="E97" s="37"/>
      <c r="F97" s="5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</row>
    <row r="98" spans="1:47" x14ac:dyDescent="0.2">
      <c r="A98" s="37"/>
      <c r="B98" s="37"/>
      <c r="C98" s="37"/>
      <c r="D98" s="37"/>
      <c r="E98" s="37"/>
      <c r="F98" s="5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</row>
    <row r="99" spans="1:47" x14ac:dyDescent="0.2">
      <c r="A99" s="37"/>
      <c r="B99" s="37"/>
      <c r="C99" s="37"/>
      <c r="D99" s="37"/>
      <c r="E99" s="37"/>
      <c r="F99" s="5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</row>
    <row r="100" spans="1:47" x14ac:dyDescent="0.2">
      <c r="A100" s="37"/>
      <c r="B100" s="37"/>
      <c r="C100" s="37"/>
      <c r="D100" s="37"/>
      <c r="E100" s="37"/>
      <c r="F100" s="5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</row>
    <row r="101" spans="1:47" x14ac:dyDescent="0.2">
      <c r="A101" s="37"/>
      <c r="B101" s="37"/>
      <c r="C101" s="37"/>
      <c r="D101" s="37"/>
      <c r="E101" s="37"/>
      <c r="F101" s="5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</row>
    <row r="102" spans="1:47" x14ac:dyDescent="0.2">
      <c r="A102" s="37"/>
      <c r="B102" s="37"/>
      <c r="C102" s="37"/>
      <c r="D102" s="37"/>
      <c r="E102" s="37"/>
      <c r="F102" s="5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</row>
    <row r="103" spans="1:47" x14ac:dyDescent="0.2">
      <c r="A103" s="37"/>
      <c r="B103" s="37"/>
      <c r="C103" s="37"/>
      <c r="D103" s="37"/>
      <c r="E103" s="37"/>
      <c r="F103" s="5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</row>
    <row r="104" spans="1:47" x14ac:dyDescent="0.2">
      <c r="A104" s="37"/>
      <c r="B104" s="37"/>
      <c r="C104" s="37"/>
      <c r="D104" s="37"/>
      <c r="E104" s="37"/>
      <c r="F104" s="5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</row>
    <row r="105" spans="1:47" x14ac:dyDescent="0.2">
      <c r="A105" s="37"/>
      <c r="B105" s="37"/>
      <c r="C105" s="37"/>
      <c r="D105" s="37"/>
      <c r="E105" s="37"/>
      <c r="F105" s="5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</row>
    <row r="106" spans="1:47" x14ac:dyDescent="0.2">
      <c r="A106" s="37"/>
      <c r="B106" s="37"/>
      <c r="C106" s="37"/>
      <c r="D106" s="37"/>
      <c r="E106" s="37"/>
      <c r="F106" s="5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</row>
    <row r="107" spans="1:47" x14ac:dyDescent="0.2">
      <c r="A107" s="37"/>
      <c r="B107" s="37"/>
      <c r="C107" s="37"/>
      <c r="D107" s="37"/>
      <c r="E107" s="37"/>
      <c r="F107" s="5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</row>
    <row r="108" spans="1:47" x14ac:dyDescent="0.2">
      <c r="A108" s="37"/>
      <c r="B108" s="37"/>
      <c r="C108" s="37"/>
      <c r="D108" s="37"/>
      <c r="E108" s="37"/>
      <c r="F108" s="5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</row>
    <row r="109" spans="1:47" x14ac:dyDescent="0.2">
      <c r="A109" s="37"/>
      <c r="B109" s="37"/>
      <c r="C109" s="37"/>
      <c r="D109" s="37"/>
      <c r="E109" s="37"/>
      <c r="F109" s="5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</row>
    <row r="110" spans="1:47" x14ac:dyDescent="0.2">
      <c r="A110" s="37"/>
      <c r="B110" s="37"/>
      <c r="C110" s="37"/>
      <c r="D110" s="37"/>
      <c r="E110" s="37"/>
      <c r="F110" s="5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</row>
    <row r="111" spans="1:47" x14ac:dyDescent="0.2">
      <c r="A111" s="37"/>
      <c r="B111" s="37"/>
      <c r="C111" s="37"/>
      <c r="D111" s="37"/>
      <c r="E111" s="37"/>
      <c r="F111" s="5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</row>
    <row r="112" spans="1:47" x14ac:dyDescent="0.2">
      <c r="A112" s="37"/>
      <c r="B112" s="37"/>
      <c r="C112" s="37"/>
      <c r="D112" s="37"/>
      <c r="E112" s="37"/>
      <c r="F112" s="5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</row>
    <row r="113" spans="1:47" x14ac:dyDescent="0.2">
      <c r="A113" s="37"/>
      <c r="B113" s="37"/>
      <c r="C113" s="37"/>
      <c r="D113" s="37"/>
      <c r="E113" s="37"/>
      <c r="F113" s="5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</row>
    <row r="114" spans="1:47" x14ac:dyDescent="0.2">
      <c r="A114" s="37"/>
      <c r="B114" s="37"/>
      <c r="C114" s="37"/>
      <c r="D114" s="37"/>
      <c r="E114" s="37"/>
      <c r="F114" s="5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</row>
    <row r="115" spans="1:47" x14ac:dyDescent="0.2">
      <c r="A115" s="37"/>
      <c r="B115" s="37"/>
      <c r="C115" s="37"/>
      <c r="D115" s="37"/>
      <c r="E115" s="37"/>
      <c r="F115" s="5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</row>
    <row r="116" spans="1:47" x14ac:dyDescent="0.2">
      <c r="A116" s="37"/>
      <c r="B116" s="37"/>
      <c r="C116" s="37"/>
      <c r="D116" s="37"/>
      <c r="E116" s="37"/>
      <c r="F116" s="5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</row>
    <row r="117" spans="1:47" x14ac:dyDescent="0.2">
      <c r="A117" s="37"/>
      <c r="B117" s="37"/>
      <c r="C117" s="37"/>
      <c r="D117" s="37"/>
      <c r="E117" s="37"/>
      <c r="F117" s="5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</row>
    <row r="118" spans="1:47" x14ac:dyDescent="0.2">
      <c r="A118" s="37"/>
      <c r="B118" s="37"/>
      <c r="C118" s="37"/>
      <c r="D118" s="37"/>
      <c r="E118" s="37"/>
      <c r="F118" s="5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</row>
    <row r="119" spans="1:47" x14ac:dyDescent="0.2">
      <c r="A119" s="37"/>
      <c r="B119" s="37"/>
      <c r="C119" s="37"/>
      <c r="D119" s="37"/>
      <c r="E119" s="37"/>
      <c r="F119" s="5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</row>
    <row r="120" spans="1:47" x14ac:dyDescent="0.2">
      <c r="A120" s="37"/>
      <c r="B120" s="37"/>
      <c r="C120" s="37"/>
      <c r="D120" s="37"/>
      <c r="E120" s="37"/>
      <c r="F120" s="5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</row>
    <row r="121" spans="1:47" x14ac:dyDescent="0.2">
      <c r="A121" s="37"/>
      <c r="B121" s="37"/>
      <c r="C121" s="37"/>
      <c r="D121" s="37"/>
      <c r="E121" s="37"/>
      <c r="F121" s="5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</row>
    <row r="122" spans="1:47" x14ac:dyDescent="0.2">
      <c r="A122" s="37"/>
      <c r="B122" s="37"/>
      <c r="C122" s="37"/>
      <c r="D122" s="37"/>
      <c r="E122" s="37"/>
      <c r="F122" s="5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</row>
    <row r="123" spans="1:47" x14ac:dyDescent="0.2">
      <c r="A123" s="37"/>
      <c r="B123" s="37"/>
      <c r="C123" s="37"/>
      <c r="D123" s="37"/>
      <c r="E123" s="37"/>
      <c r="F123" s="5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</row>
    <row r="124" spans="1:47" x14ac:dyDescent="0.2">
      <c r="A124" s="37"/>
      <c r="B124" s="37"/>
      <c r="C124" s="37"/>
      <c r="D124" s="37"/>
      <c r="E124" s="37"/>
      <c r="F124" s="5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</row>
    <row r="125" spans="1:47" x14ac:dyDescent="0.2">
      <c r="A125" s="37"/>
      <c r="B125" s="37"/>
      <c r="C125" s="37"/>
      <c r="D125" s="37"/>
      <c r="E125" s="37"/>
      <c r="F125" s="5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</row>
    <row r="126" spans="1:47" x14ac:dyDescent="0.2">
      <c r="A126" s="37"/>
      <c r="B126" s="37"/>
      <c r="C126" s="37"/>
      <c r="D126" s="37"/>
      <c r="E126" s="37"/>
      <c r="F126" s="5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</row>
    <row r="127" spans="1:47" x14ac:dyDescent="0.2">
      <c r="A127" s="37"/>
      <c r="B127" s="37"/>
      <c r="C127" s="37"/>
      <c r="D127" s="37"/>
      <c r="E127" s="37"/>
      <c r="F127" s="5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</row>
    <row r="128" spans="1:47" x14ac:dyDescent="0.2">
      <c r="A128" s="37"/>
      <c r="B128" s="37"/>
      <c r="C128" s="37"/>
      <c r="D128" s="37"/>
      <c r="E128" s="37"/>
      <c r="F128" s="5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</row>
    <row r="129" spans="1:47" x14ac:dyDescent="0.2">
      <c r="A129" s="37"/>
      <c r="B129" s="37"/>
      <c r="C129" s="37"/>
      <c r="D129" s="37"/>
      <c r="E129" s="37"/>
      <c r="F129" s="5"/>
      <c r="G129" s="37"/>
      <c r="H129" s="37"/>
      <c r="I129" s="37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</row>
    <row r="130" spans="1:47" x14ac:dyDescent="0.2">
      <c r="A130" s="37"/>
      <c r="B130" s="37"/>
      <c r="C130" s="37"/>
      <c r="D130" s="37"/>
      <c r="E130" s="37"/>
      <c r="F130" s="5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</row>
    <row r="131" spans="1:47" x14ac:dyDescent="0.2">
      <c r="A131" s="37"/>
      <c r="B131" s="37"/>
      <c r="C131" s="37"/>
      <c r="D131" s="37"/>
      <c r="E131" s="37"/>
      <c r="F131" s="5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</row>
    <row r="132" spans="1:47" x14ac:dyDescent="0.2">
      <c r="A132" s="37"/>
      <c r="B132" s="37"/>
      <c r="C132" s="37"/>
      <c r="D132" s="37"/>
      <c r="E132" s="37"/>
      <c r="F132" s="5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</row>
    <row r="133" spans="1:47" x14ac:dyDescent="0.2">
      <c r="A133" s="37"/>
      <c r="B133" s="37"/>
      <c r="C133" s="37"/>
      <c r="D133" s="37"/>
      <c r="E133" s="37"/>
      <c r="F133" s="5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</row>
    <row r="134" spans="1:47" x14ac:dyDescent="0.2">
      <c r="A134" s="37"/>
      <c r="B134" s="37"/>
      <c r="C134" s="37"/>
      <c r="D134" s="37"/>
      <c r="E134" s="37"/>
      <c r="F134" s="5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</row>
    <row r="135" spans="1:47" x14ac:dyDescent="0.2">
      <c r="A135" s="37"/>
      <c r="B135" s="37"/>
      <c r="C135" s="37"/>
      <c r="D135" s="37"/>
      <c r="E135" s="37"/>
      <c r="F135" s="5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</row>
    <row r="136" spans="1:47" x14ac:dyDescent="0.2">
      <c r="A136" s="37"/>
      <c r="B136" s="37"/>
      <c r="C136" s="37"/>
      <c r="D136" s="37"/>
      <c r="E136" s="37"/>
      <c r="F136" s="5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</row>
    <row r="137" spans="1:47" x14ac:dyDescent="0.2">
      <c r="A137" s="37"/>
      <c r="B137" s="37"/>
      <c r="C137" s="37"/>
      <c r="D137" s="37"/>
      <c r="E137" s="37"/>
      <c r="F137" s="5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</row>
    <row r="138" spans="1:47" x14ac:dyDescent="0.2">
      <c r="A138" s="37"/>
      <c r="B138" s="37"/>
      <c r="C138" s="37"/>
      <c r="D138" s="37"/>
      <c r="E138" s="37"/>
      <c r="F138" s="5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</row>
    <row r="139" spans="1:47" x14ac:dyDescent="0.2">
      <c r="A139" s="37"/>
      <c r="B139" s="37"/>
      <c r="C139" s="37"/>
      <c r="D139" s="37"/>
      <c r="E139" s="37"/>
      <c r="F139" s="5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</row>
    <row r="140" spans="1:47" x14ac:dyDescent="0.2">
      <c r="A140" s="37"/>
      <c r="B140" s="37"/>
      <c r="C140" s="37"/>
      <c r="D140" s="37"/>
      <c r="E140" s="37"/>
      <c r="F140" s="5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</row>
    <row r="141" spans="1:47" x14ac:dyDescent="0.2">
      <c r="A141" s="37"/>
      <c r="B141" s="37"/>
      <c r="C141" s="37"/>
      <c r="D141" s="37"/>
      <c r="E141" s="37"/>
      <c r="F141" s="5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</row>
    <row r="142" spans="1:47" x14ac:dyDescent="0.2">
      <c r="A142" s="37"/>
      <c r="B142" s="37"/>
      <c r="C142" s="37"/>
      <c r="D142" s="37"/>
      <c r="E142" s="37"/>
      <c r="F142" s="5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</row>
    <row r="143" spans="1:47" x14ac:dyDescent="0.2">
      <c r="A143" s="37"/>
      <c r="B143" s="37"/>
      <c r="C143" s="37"/>
      <c r="D143" s="37"/>
      <c r="E143" s="37"/>
      <c r="F143" s="5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</row>
    <row r="144" spans="1:47" x14ac:dyDescent="0.2">
      <c r="A144" s="37"/>
      <c r="B144" s="37"/>
      <c r="C144" s="37"/>
      <c r="D144" s="37"/>
      <c r="E144" s="37"/>
      <c r="F144" s="5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</row>
    <row r="145" spans="1:47" x14ac:dyDescent="0.2">
      <c r="A145" s="37"/>
      <c r="B145" s="37"/>
      <c r="C145" s="37"/>
      <c r="D145" s="37"/>
      <c r="E145" s="37"/>
      <c r="F145" s="5"/>
      <c r="G145" s="37"/>
      <c r="H145" s="37"/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</row>
    <row r="146" spans="1:47" x14ac:dyDescent="0.2">
      <c r="A146" s="37"/>
      <c r="B146" s="37"/>
      <c r="C146" s="37"/>
      <c r="D146" s="37"/>
      <c r="E146" s="37"/>
      <c r="F146" s="5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</row>
    <row r="147" spans="1:47" x14ac:dyDescent="0.2">
      <c r="A147" s="37"/>
      <c r="B147" s="37"/>
      <c r="C147" s="37"/>
      <c r="D147" s="37"/>
      <c r="E147" s="37"/>
      <c r="F147" s="5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</row>
    <row r="148" spans="1:47" x14ac:dyDescent="0.2">
      <c r="A148" s="37"/>
      <c r="B148" s="37"/>
      <c r="C148" s="37"/>
      <c r="D148" s="37"/>
      <c r="E148" s="37"/>
      <c r="F148" s="5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</row>
    <row r="149" spans="1:47" x14ac:dyDescent="0.2">
      <c r="A149" s="37"/>
      <c r="B149" s="37"/>
      <c r="C149" s="37"/>
      <c r="D149" s="37"/>
      <c r="E149" s="37"/>
      <c r="F149" s="5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</row>
    <row r="150" spans="1:47" x14ac:dyDescent="0.2">
      <c r="A150" s="37"/>
      <c r="B150" s="37"/>
      <c r="C150" s="37"/>
      <c r="D150" s="37"/>
      <c r="E150" s="37"/>
      <c r="F150" s="5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</row>
    <row r="151" spans="1:47" x14ac:dyDescent="0.2">
      <c r="A151" s="37"/>
      <c r="B151" s="37"/>
      <c r="C151" s="37"/>
      <c r="D151" s="37"/>
      <c r="E151" s="37"/>
      <c r="F151" s="5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</row>
    <row r="152" spans="1:47" x14ac:dyDescent="0.2">
      <c r="A152" s="37"/>
      <c r="B152" s="37"/>
      <c r="C152" s="37"/>
      <c r="D152" s="37"/>
      <c r="E152" s="37"/>
      <c r="F152" s="5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</row>
    <row r="153" spans="1:47" x14ac:dyDescent="0.2">
      <c r="A153" s="37"/>
      <c r="B153" s="37"/>
      <c r="C153" s="37"/>
      <c r="D153" s="37"/>
      <c r="E153" s="37"/>
      <c r="F153" s="5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</row>
    <row r="154" spans="1:47" x14ac:dyDescent="0.2">
      <c r="A154" s="37"/>
      <c r="B154" s="37"/>
      <c r="C154" s="37"/>
      <c r="D154" s="37"/>
      <c r="E154" s="37"/>
      <c r="F154" s="5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</row>
    <row r="155" spans="1:47" x14ac:dyDescent="0.2">
      <c r="A155" s="37"/>
      <c r="B155" s="37"/>
      <c r="C155" s="37"/>
      <c r="D155" s="37"/>
      <c r="E155" s="37"/>
      <c r="F155" s="5"/>
      <c r="G155" s="37"/>
      <c r="H155" s="37"/>
      <c r="I155" s="37"/>
      <c r="J155" s="37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</row>
    <row r="156" spans="1:47" x14ac:dyDescent="0.2">
      <c r="A156" s="37"/>
      <c r="B156" s="37"/>
      <c r="C156" s="37"/>
      <c r="D156" s="37"/>
      <c r="E156" s="37"/>
      <c r="F156" s="5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</row>
    <row r="157" spans="1:47" x14ac:dyDescent="0.2">
      <c r="A157" s="37"/>
      <c r="B157" s="37"/>
      <c r="C157" s="37"/>
      <c r="D157" s="37"/>
      <c r="E157" s="37"/>
      <c r="F157" s="5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</row>
    <row r="158" spans="1:47" x14ac:dyDescent="0.2">
      <c r="A158" s="37"/>
      <c r="B158" s="37"/>
      <c r="C158" s="37"/>
      <c r="D158" s="37"/>
      <c r="E158" s="37"/>
      <c r="F158" s="5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</row>
    <row r="159" spans="1:47" x14ac:dyDescent="0.2">
      <c r="A159" s="37"/>
      <c r="B159" s="37"/>
      <c r="C159" s="37"/>
      <c r="D159" s="37"/>
      <c r="E159" s="37"/>
      <c r="F159" s="5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</row>
    <row r="160" spans="1:47" x14ac:dyDescent="0.2">
      <c r="A160" s="37"/>
      <c r="B160" s="37"/>
      <c r="C160" s="37"/>
      <c r="D160" s="37"/>
      <c r="E160" s="37"/>
      <c r="F160" s="5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</row>
    <row r="161" spans="1:47" x14ac:dyDescent="0.2">
      <c r="A161" s="37"/>
      <c r="B161" s="37"/>
      <c r="C161" s="37"/>
      <c r="D161" s="37"/>
      <c r="E161" s="37"/>
      <c r="F161" s="5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</row>
    <row r="162" spans="1:47" x14ac:dyDescent="0.2">
      <c r="A162" s="37"/>
      <c r="B162" s="37"/>
      <c r="C162" s="37"/>
      <c r="D162" s="37"/>
      <c r="E162" s="37"/>
      <c r="F162" s="5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</row>
    <row r="163" spans="1:47" x14ac:dyDescent="0.2">
      <c r="A163" s="37"/>
      <c r="B163" s="37"/>
      <c r="C163" s="37"/>
      <c r="D163" s="37"/>
      <c r="E163" s="37"/>
      <c r="F163" s="5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</row>
    <row r="164" spans="1:47" x14ac:dyDescent="0.2">
      <c r="A164" s="37"/>
      <c r="B164" s="37"/>
      <c r="C164" s="37"/>
      <c r="D164" s="37"/>
      <c r="E164" s="37"/>
      <c r="F164" s="5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</row>
    <row r="165" spans="1:47" x14ac:dyDescent="0.2">
      <c r="A165" s="37"/>
      <c r="B165" s="37"/>
      <c r="C165" s="37"/>
      <c r="D165" s="37"/>
      <c r="E165" s="37"/>
      <c r="F165" s="5"/>
      <c r="G165" s="37"/>
      <c r="H165" s="37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</row>
    <row r="166" spans="1:47" x14ac:dyDescent="0.2">
      <c r="A166" s="37"/>
      <c r="B166" s="37"/>
      <c r="C166" s="37"/>
      <c r="D166" s="37"/>
      <c r="E166" s="37"/>
      <c r="F166" s="5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</row>
    <row r="167" spans="1:47" x14ac:dyDescent="0.2">
      <c r="A167" s="37"/>
      <c r="B167" s="37"/>
      <c r="C167" s="37"/>
      <c r="D167" s="37"/>
      <c r="E167" s="37"/>
      <c r="F167" s="5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</row>
    <row r="168" spans="1:47" x14ac:dyDescent="0.2">
      <c r="A168" s="37"/>
      <c r="B168" s="37"/>
      <c r="C168" s="37"/>
      <c r="D168" s="37"/>
      <c r="E168" s="37"/>
      <c r="F168" s="5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</row>
  </sheetData>
  <mergeCells count="55">
    <mergeCell ref="AG3:AG5"/>
    <mergeCell ref="AH3:AH5"/>
    <mergeCell ref="AC3:AC5"/>
    <mergeCell ref="E2:E5"/>
    <mergeCell ref="K3:K5"/>
    <mergeCell ref="M3:M5"/>
    <mergeCell ref="W2:X3"/>
    <mergeCell ref="W4:W5"/>
    <mergeCell ref="X4:X5"/>
    <mergeCell ref="L3:L5"/>
    <mergeCell ref="U4:U5"/>
    <mergeCell ref="G2:G5"/>
    <mergeCell ref="I2:I5"/>
    <mergeCell ref="V4:V5"/>
    <mergeCell ref="AA4:AA5"/>
    <mergeCell ref="S4:S5"/>
    <mergeCell ref="AI2:AK2"/>
    <mergeCell ref="AI3:AI5"/>
    <mergeCell ref="AJ3:AJ5"/>
    <mergeCell ref="AK3:AK5"/>
    <mergeCell ref="F2:F5"/>
    <mergeCell ref="N3:N5"/>
    <mergeCell ref="Q3:Q5"/>
    <mergeCell ref="AF3:AF5"/>
    <mergeCell ref="AD3:AD5"/>
    <mergeCell ref="AE3:AE5"/>
    <mergeCell ref="Y2:Z3"/>
    <mergeCell ref="AC2:AE2"/>
    <mergeCell ref="AB4:AB5"/>
    <mergeCell ref="Y4:Y5"/>
    <mergeCell ref="Z4:Z5"/>
    <mergeCell ref="AF2:AH2"/>
    <mergeCell ref="AO2:AQ2"/>
    <mergeCell ref="AO3:AO5"/>
    <mergeCell ref="AP3:AP5"/>
    <mergeCell ref="AQ3:AQ5"/>
    <mergeCell ref="AN3:AN5"/>
    <mergeCell ref="AL2:AN2"/>
    <mergeCell ref="AL3:AL5"/>
    <mergeCell ref="AM3:AM5"/>
    <mergeCell ref="A2:A5"/>
    <mergeCell ref="C2:C5"/>
    <mergeCell ref="D2:D5"/>
    <mergeCell ref="J3:J5"/>
    <mergeCell ref="P3:P5"/>
    <mergeCell ref="J2:R2"/>
    <mergeCell ref="H2:H5"/>
    <mergeCell ref="R3:R5"/>
    <mergeCell ref="O3:O5"/>
    <mergeCell ref="B39:I39"/>
    <mergeCell ref="B2:B5"/>
    <mergeCell ref="AA2:AB3"/>
    <mergeCell ref="S2:T3"/>
    <mergeCell ref="T4:T5"/>
    <mergeCell ref="U2:V3"/>
  </mergeCells>
  <phoneticPr fontId="0" type="noConversion"/>
  <pageMargins left="0.25" right="0.25" top="0.75" bottom="0.75" header="0.3" footer="0.3"/>
  <pageSetup paperSize="9" scale="30" pageOrder="overThenDown" orientation="landscape" r:id="rId1"/>
  <headerFooter scaleWithDoc="0" alignWithMargins="0"/>
  <colBreaks count="1" manualBreakCount="1">
    <brk id="18" max="1048575" man="1"/>
  </colBreaks>
  <ignoredErrors>
    <ignoredError sqref="G10 C31 D6:D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Hárok1</vt:lpstr>
      <vt:lpstr>Hárok2</vt:lpstr>
      <vt:lpstr>Hárok3</vt:lpstr>
      <vt:lpstr>Hárok1!Názvy_tisku</vt:lpstr>
      <vt:lpstr>Hárok1!Oblast_tisku</vt:lpstr>
    </vt:vector>
  </TitlesOfParts>
  <Company>Maresifoodbroker, s.r.o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dchovancova</dc:creator>
  <cp:lastModifiedBy>Jakub Minárik</cp:lastModifiedBy>
  <cp:lastPrinted>2013-11-19T14:36:34Z</cp:lastPrinted>
  <dcterms:created xsi:type="dcterms:W3CDTF">2008-06-26T08:32:21Z</dcterms:created>
  <dcterms:modified xsi:type="dcterms:W3CDTF">2015-08-21T08:01:18Z</dcterms:modified>
</cp:coreProperties>
</file>